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藤井data\卓球専門部\令和元年度\R01年度末提出書類\３大会要項\"/>
    </mc:Choice>
  </mc:AlternateContent>
  <bookViews>
    <workbookView showHorizontalScroll="0" showSheetTabs="0" xWindow="0" yWindow="0" windowWidth="19440" windowHeight="1176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62913"/>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C44"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36" i="6" l="1"/>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F25" i="6"/>
  <c r="C49" i="6"/>
  <c r="F49" i="6" s="1"/>
  <c r="F32" i="6"/>
  <c r="F44" i="6"/>
  <c r="G44" i="6"/>
  <c r="E44" i="6"/>
  <c r="I44" i="6" s="1"/>
  <c r="A44" i="6" s="1"/>
  <c r="C1" i="4"/>
  <c r="E24" i="6"/>
  <c r="I24" i="6" s="1"/>
  <c r="F24" i="6"/>
  <c r="E29" i="6"/>
  <c r="I29" i="6" s="1"/>
  <c r="A29" i="6" s="1"/>
  <c r="F29" i="6"/>
  <c r="E30" i="6"/>
  <c r="I30" i="6" s="1"/>
  <c r="A30" i="6" s="1"/>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I6" i="4"/>
  <c r="P5" i="4"/>
  <c r="O6" i="4"/>
  <c r="J5" i="4"/>
  <c r="G6" i="4"/>
  <c r="R5" i="4"/>
  <c r="Q5" i="4"/>
  <c r="M5" i="4"/>
  <c r="S5" i="4"/>
  <c r="H5" i="4"/>
  <c r="I5" i="4"/>
  <c r="U5" i="4"/>
  <c r="Q6" i="4"/>
  <c r="F5" i="4"/>
  <c r="O5" i="4"/>
  <c r="J6" i="4"/>
  <c r="N6" i="4"/>
  <c r="S6" i="4"/>
  <c r="M6" i="4"/>
  <c r="T5" i="4"/>
  <c r="F6" i="4"/>
  <c r="L6" i="4"/>
  <c r="G5" i="4"/>
  <c r="K6" i="4"/>
  <c r="K5" i="4"/>
  <c r="P6" i="4"/>
  <c r="N5" i="4"/>
  <c r="L5" i="4"/>
  <c r="T6" i="4"/>
  <c r="F43" i="6" l="1"/>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R6" i="4"/>
  <c r="H6" i="4"/>
  <c r="U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<sst xmlns="http://schemas.openxmlformats.org/spreadsheetml/2006/main" count="374" uniqueCount="201">
  <si>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</si>
  <si>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</si>
  <si>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</si>
  <si>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</si>
  <si>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</si>
  <si>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</si>
  <si>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</si>
  <si>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</si>
  <si>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</si>
  <si>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</si>
  <si>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</si>
  <si>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</si>
  <si>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</si>
  <si>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</si>
  <si>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</si>
  <si>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</si>
  <si>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</si>
  <si>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</si>
  <si>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</si>
  <si>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</si>
  <si>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</si>
  <si>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</si>
  <si>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</si>
  <si>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</si>
  <si>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</si>
  <si>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</si>
  <si>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</si>
  <si>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</si>
  <si>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</si>
  <si>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</si>
  <si>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</si>
  <si>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</si>
  <si>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</si>
  <si>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</si>
  <si>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</si>
  <si>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</si>
  <si>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</si>
  <si>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</si>
  <si>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</si>
  <si>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</si>
  <si>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</si>
  <si>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</si>
  <si>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</si>
  <si>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</si>
  <si>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</si>
  <si>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</si>
  <si>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</si>
  <si>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</si>
  <si>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</si>
  <si>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</si>
  <si>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</si>
  <si>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</si>
  <si>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</si>
  <si>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</si>
  <si>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</si>
  <si>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</si>
  <si>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</si>
  <si>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</si>
  <si>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</si>
  <si>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</si>
  <si>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</si>
  <si>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</si>
  <si>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</si>
  <si>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</si>
  <si>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</si>
  <si>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</si>
  <si>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</si>
  <si>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</si>
  <si>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</si>
  <si>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</si>
  <si>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</si>
  <si>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</si>
  <si>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</si>
  <si>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</si>
  <si>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</si>
  <si>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</si>
  <si>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</si>
  <si>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</si>
  <si>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</si>
  <si>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</si>
  <si>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</si>
  <si>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</si>
  <si>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</si>
  <si>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</si>
  <si>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</si>
  <si>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</si>
  <si>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</si>
  <si>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</si>
  <si>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</si>
  <si>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</si>
  <si>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</si>
  <si>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</si>
  <si>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</si>
  <si>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</si>
  <si>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</si>
  <si>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</si>
  <si>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</si>
  <si>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</si>
  <si>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</si>
  <si>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</si>
  <si>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</si>
  <si>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</si>
  <si>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</si>
  <si>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</si>
  <si>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</si>
  <si>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</si>
  <si>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</si>
  <si>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</si>
  <si>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</si>
  <si>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</si>
  <si>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</si>
  <si>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</si>
  <si>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</si>
  <si>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</si>
  <si>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</si>
  <si>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</si>
  <si>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</si>
  <si>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</si>
  <si>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</si>
  <si>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</si>
  <si>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</si>
  <si>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</si>
  <si>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</si>
  <si>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</si>
  <si>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</si>
  <si>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</si>
  <si>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</si>
  <si>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</si>
  <si>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</si>
  <si>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</si>
  <si>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</si>
  <si>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</si>
  <si>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</si>
  <si>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</si>
  <si>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</si>
  <si>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</si>
  <si>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</si>
  <si>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</si>
  <si>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</si>
  <si>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</si>
  <si>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</si>
  <si>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</si>
  <si>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</si>
  <si>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</si>
  <si>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</si>
  <si>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</si>
  <si>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</si>
  <si>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</si>
  <si>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</si>
  <si>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</si>
  <si>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</si>
  <si>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</si>
  <si>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</si>
  <si>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</si>
  <si>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</si>
  <si>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</si>
  <si>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</si>
  <si>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</si>
  <si>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</si>
  <si>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</si>
  <si>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</si>
  <si>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</si>
  <si>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</si>
  <si>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</si>
  <si>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</si>
  <si>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</si>
  <si>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</si>
  <si>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</si>
  <si>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</si>
  <si>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</si>
  <si>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</si>
  <si>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</si>
  <si>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</si>
  <si>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</si>
  <si>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</si>
  <si>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</si>
  <si>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</si>
  <si>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</si>
  <si>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</si>
  <si>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</si>
  <si>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</si>
  <si>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</si>
  <si>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</si>
  <si>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</si>
  <si>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</si>
  <si>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</si>
  <si>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</si>
  <si>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</si>
  <si>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</si>
  <si>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</si>
  <si>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</si>
  <si>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</si>
  <si>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</si>
  <si>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</si>
  <si>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</si>
  <si>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</si>
  <si>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</si>
  <si>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</si>
  <si>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令和2年4月30日（木）</t>
    <rPh sb="0" eb="2">
      <t>レイワ</t>
    </rPh>
    <rPh sb="3" eb="4">
      <t>ネン</t>
    </rPh>
    <rPh sb="10" eb="11">
      <t>モク</t>
    </rPh>
    <phoneticPr fontId="16"/>
  </si>
  <si>
    <t>令和2年7月17日（金）</t>
    <rPh sb="0" eb="2">
      <t>レイワ</t>
    </rPh>
    <rPh sb="10" eb="11">
      <t>キン</t>
    </rPh>
    <phoneticPr fontId="16"/>
  </si>
  <si>
    <t>令和2年9月23日（水）</t>
    <rPh sb="0" eb="2">
      <t>レイワ</t>
    </rPh>
    <rPh sb="10" eb="11">
      <t>スイ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</si>
</sst>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zoomScaleNormal="100" workbookViewId="0">
      <selection activeCell="C16" sqref="C16:D16"/>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0" t="s">
        <v>0</v>
      </c>
      <c r="C1" s="120"/>
      <c r="D1" s="120"/>
      <c r="E1" s="87"/>
      <c r="F1" s="118">
        <v>2</v>
      </c>
      <c r="G1" s="117" t="s">
        <v>78</v>
      </c>
      <c r="H1" s="117" t="s">
        <v>49</v>
      </c>
      <c r="I1" s="87"/>
      <c r="J1" s="87"/>
      <c r="K1" s="87"/>
      <c r="M1" s="87"/>
      <c r="N1" s="87"/>
    </row>
    <row r="2" spans="2:14" ht="21.75" customHeight="1" x14ac:dyDescent="0.15">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x14ac:dyDescent="0.2">
      <c r="B3" s="96"/>
      <c r="C3" s="96"/>
      <c r="D3" s="96"/>
      <c r="G3" s="73"/>
      <c r="H3" s="73"/>
    </row>
    <row r="4" spans="2:14" ht="21.75" customHeight="1" thickBot="1" x14ac:dyDescent="0.2">
      <c r="B4" s="83" t="s">
        <v>54</v>
      </c>
      <c r="C4" s="50" t="str">
        <f>VLOOKUP(F1,大会名２,4,FALSE)</f>
        <v>１年生大会</v>
      </c>
      <c r="D4" s="43"/>
      <c r="F4">
        <f>SUM(F6:F22)</f>
        <v>1</v>
      </c>
      <c r="G4" s="1"/>
      <c r="H4" s="1"/>
    </row>
    <row r="5" spans="2:14" ht="5.25" customHeight="1" x14ac:dyDescent="0.15"/>
    <row r="6" spans="2:14" ht="21.75" customHeight="1" x14ac:dyDescent="0.15">
      <c r="B6" s="84" t="s">
        <v>2</v>
      </c>
      <c r="C6" s="3"/>
      <c r="F6">
        <f>IF(C6="",0,1)</f>
        <v>0</v>
      </c>
    </row>
    <row r="7" spans="2:14" ht="5.25" customHeight="1" x14ac:dyDescent="0.15">
      <c r="B7" s="4"/>
    </row>
    <row r="8" spans="2:14" ht="21.75" customHeight="1" x14ac:dyDescent="0.15">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7"/>
    </row>
    <row r="10" spans="2:14" ht="21.75" hidden="1" customHeight="1" x14ac:dyDescent="0.15">
      <c r="B10" s="2" t="s">
        <v>4</v>
      </c>
      <c r="C10" s="41" t="str">
        <f>H8</f>
        <v>↑学校番号を入力して下さい。</v>
      </c>
    </row>
    <row r="11" spans="2:14" ht="5.25" hidden="1" customHeight="1" x14ac:dyDescent="0.15">
      <c r="B11" s="4"/>
    </row>
    <row r="12" spans="2:14" ht="21.75" customHeight="1" x14ac:dyDescent="0.15">
      <c r="B12" s="84" t="s">
        <v>5</v>
      </c>
      <c r="C12" s="41"/>
      <c r="F12">
        <f>IF(C12="",0,1)</f>
        <v>0</v>
      </c>
    </row>
    <row r="13" spans="2:14" ht="5.25" customHeight="1" x14ac:dyDescent="0.15">
      <c r="B13" s="4"/>
    </row>
    <row r="14" spans="2:14" ht="21.75" customHeight="1" x14ac:dyDescent="0.15">
      <c r="B14" s="84" t="s">
        <v>6</v>
      </c>
      <c r="C14" s="41"/>
      <c r="F14">
        <f>IF(C14="",0,1)</f>
        <v>0</v>
      </c>
    </row>
    <row r="15" spans="2:14" ht="5.25" customHeight="1" x14ac:dyDescent="0.15">
      <c r="B15" s="4"/>
    </row>
    <row r="16" spans="2:14" ht="21.75" customHeight="1" x14ac:dyDescent="0.15">
      <c r="B16" s="84" t="s">
        <v>7</v>
      </c>
      <c r="C16" s="122"/>
      <c r="D16" s="123"/>
      <c r="F16">
        <f>IF(C16="",0,1)</f>
        <v>0</v>
      </c>
    </row>
    <row r="17" spans="2:6" ht="5.25" customHeight="1" x14ac:dyDescent="0.15">
      <c r="B17" s="4"/>
    </row>
    <row r="18" spans="2:6" ht="21.75" customHeight="1" x14ac:dyDescent="0.15">
      <c r="B18" s="84" t="s">
        <v>8</v>
      </c>
      <c r="C18" s="42"/>
      <c r="D18" s="5"/>
      <c r="F18">
        <f>IF(C18="",0,1)</f>
        <v>0</v>
      </c>
    </row>
    <row r="19" spans="2:6" ht="5.25" customHeight="1" x14ac:dyDescent="0.15">
      <c r="B19" s="4"/>
      <c r="D19" s="6"/>
    </row>
    <row r="20" spans="2:6" ht="21.75" customHeight="1" x14ac:dyDescent="0.15">
      <c r="B20" s="84" t="s">
        <v>9</v>
      </c>
      <c r="C20" s="42"/>
      <c r="D20" s="5"/>
      <c r="F20">
        <f>IF(C20="",0,1)</f>
        <v>0</v>
      </c>
    </row>
    <row r="21" spans="2:6" ht="5.25" customHeight="1" x14ac:dyDescent="0.15">
      <c r="B21" s="4"/>
      <c r="D21" s="6"/>
    </row>
    <row r="22" spans="2:6" ht="21.75" customHeight="1" x14ac:dyDescent="0.15">
      <c r="B22" s="84" t="s">
        <v>10</v>
      </c>
      <c r="C22" s="41"/>
      <c r="F22">
        <f>IF(C22="",0,1)</f>
        <v>0</v>
      </c>
    </row>
    <row r="23" spans="2:6" ht="5.25" customHeight="1" x14ac:dyDescent="0.15">
      <c r="B23" s="4"/>
    </row>
    <row r="24" spans="2:6" x14ac:dyDescent="0.15">
      <c r="B24" s="7"/>
    </row>
    <row r="25" spans="2:6" x14ac:dyDescent="0.15">
      <c r="B25" s="82" t="s">
        <v>11</v>
      </c>
      <c r="C25" s="119" t="s">
        <v>198</v>
      </c>
    </row>
    <row r="26" spans="2:6" x14ac:dyDescent="0.15">
      <c r="B26" s="82" t="s">
        <v>12</v>
      </c>
      <c r="C26" s="41" t="s">
        <v>199</v>
      </c>
    </row>
    <row r="27" spans="2:6" x14ac:dyDescent="0.15">
      <c r="B27" s="82" t="s">
        <v>13</v>
      </c>
      <c r="C27" s="41" t="s">
        <v>200</v>
      </c>
    </row>
    <row r="29" spans="2:6" x14ac:dyDescent="0.15">
      <c r="B29" t="s">
        <v>14</v>
      </c>
    </row>
    <row r="30" spans="2:6" x14ac:dyDescent="0.15">
      <c r="B30" t="s">
        <v>15</v>
      </c>
    </row>
    <row r="31" spans="2:6" x14ac:dyDescent="0.15">
      <c r="B31" t="s">
        <v>16</v>
      </c>
    </row>
    <row r="33" spans="2:3" x14ac:dyDescent="0.15">
      <c r="B33" t="s">
        <v>17</v>
      </c>
    </row>
    <row r="34" spans="2:3" x14ac:dyDescent="0.15">
      <c r="C34" s="85" t="s">
        <v>197</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display="miyakoutaku_pp@yahoo.co.jp"/>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 zoomScale="85" zoomScaleNormal="85" workbookViewId="0">
      <selection activeCell="H13" sqref="H13"/>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78"/>
      <c r="F2" s="78"/>
      <c r="G2" s="78"/>
      <c r="H2" s="78"/>
      <c r="I2" s="78"/>
      <c r="J2" s="78"/>
      <c r="K2" s="78"/>
      <c r="L2" s="78"/>
      <c r="M2" s="78"/>
      <c r="N2" s="78"/>
      <c r="O2" s="78"/>
      <c r="P2" s="10"/>
      <c r="Q2" s="10"/>
      <c r="R2" s="10"/>
      <c r="S2" s="10"/>
      <c r="T2" s="10"/>
      <c r="U2" s="10"/>
    </row>
    <row r="3" spans="1:35" ht="30" customHeight="1" thickBot="1" x14ac:dyDescent="0.2">
      <c r="E3" s="76"/>
      <c r="F3" s="144" t="s">
        <v>19</v>
      </c>
      <c r="G3" s="144"/>
      <c r="H3" s="75"/>
      <c r="I3" s="97" t="str">
        <f>IF(G38="平成　２８　年　○○　月　○○　日","※申込日を入力して下さい。","")</f>
        <v/>
      </c>
      <c r="J3" s="76"/>
      <c r="K3" s="77"/>
      <c r="L3" s="77"/>
      <c r="M3" s="77"/>
      <c r="N3" s="77"/>
      <c r="O3" s="76"/>
    </row>
    <row r="4" spans="1:35" ht="12" customHeight="1" thickBot="1" x14ac:dyDescent="0.2">
      <c r="E4" s="76"/>
      <c r="F4" s="77"/>
      <c r="G4" s="77"/>
      <c r="H4" s="77"/>
      <c r="I4" s="77"/>
      <c r="J4" s="76"/>
      <c r="K4" s="77"/>
      <c r="L4" s="77"/>
      <c r="M4" s="77"/>
      <c r="N4" s="77"/>
      <c r="O4" s="76"/>
    </row>
    <row r="5" spans="1:35" ht="16.5" customHeight="1" x14ac:dyDescent="0.15">
      <c r="E5" s="76"/>
      <c r="F5" s="76"/>
      <c r="G5" s="151" t="s">
        <v>80</v>
      </c>
      <c r="H5" s="152"/>
      <c r="I5" s="159" t="str">
        <f>IF(Menu!C8="","設定メニューから学校名を入力",Menu!G8)</f>
        <v>↑学校番号を入力して下さい。</v>
      </c>
      <c r="J5" s="159"/>
      <c r="K5" s="159"/>
      <c r="L5" s="140" t="str">
        <f>IF(Menu!C6="","設定の学校番号を入力","学校番号: "&amp;Menu!C6)</f>
        <v>設定の学校番号を入力</v>
      </c>
      <c r="M5" s="141"/>
      <c r="N5" s="77"/>
      <c r="O5" s="76"/>
    </row>
    <row r="6" spans="1:35" ht="16.5" customHeight="1" x14ac:dyDescent="0.15">
      <c r="E6" s="76"/>
      <c r="F6" s="76"/>
      <c r="G6" s="153" t="s">
        <v>81</v>
      </c>
      <c r="H6" s="154"/>
      <c r="I6" s="124" t="str">
        <f>IF(Menu!C16="","設定メニューの所在地名を入力して下さい",Menu!C14&amp;"  "&amp;Menu!C16)</f>
        <v>設定メニューの所在地名を入力して下さい</v>
      </c>
      <c r="J6" s="124"/>
      <c r="K6" s="124"/>
      <c r="L6" s="124"/>
      <c r="M6" s="125"/>
      <c r="N6" s="77"/>
      <c r="O6" s="76"/>
    </row>
    <row r="7" spans="1:35" ht="16.5" customHeight="1" x14ac:dyDescent="0.15">
      <c r="E7" s="76"/>
      <c r="F7" s="76"/>
      <c r="G7" s="155" t="s">
        <v>82</v>
      </c>
      <c r="H7" s="156"/>
      <c r="I7" s="124" t="str">
        <f>IF(Menu!C18="","設定メニューから電話・Ｆａｘ番号を入力して下さい","TEL : "&amp;Menu!C18&amp;"/ FAX : "&amp;Menu!C20)</f>
        <v>設定メニューから電話・Ｆａｘ番号を入力して下さい</v>
      </c>
      <c r="J7" s="124"/>
      <c r="K7" s="124"/>
      <c r="L7" s="124"/>
      <c r="M7" s="125"/>
      <c r="N7" s="77"/>
      <c r="O7" s="76"/>
      <c r="W7" s="8" t="s">
        <v>19</v>
      </c>
    </row>
    <row r="8" spans="1:35" ht="16.5" customHeight="1" thickBot="1" x14ac:dyDescent="0.2">
      <c r="E8" s="76"/>
      <c r="F8" s="76"/>
      <c r="G8" s="157" t="s">
        <v>83</v>
      </c>
      <c r="H8" s="158"/>
      <c r="I8" s="131" t="str">
        <f>IF(Menu!C22="","設定メニューの引率者名を入力して下さい",Menu!C22)</f>
        <v>設定メニューの引率者名を入力して下さい</v>
      </c>
      <c r="J8" s="131"/>
      <c r="K8" s="131"/>
      <c r="L8" s="131"/>
      <c r="M8" s="132"/>
      <c r="N8" s="77"/>
      <c r="O8" s="76"/>
    </row>
    <row r="9" spans="1:35" ht="14.25" thickBot="1" x14ac:dyDescent="0.2">
      <c r="E9" s="76"/>
      <c r="F9" s="76"/>
      <c r="G9" s="76"/>
      <c r="H9" s="76"/>
      <c r="I9" s="76"/>
      <c r="J9" s="76"/>
      <c r="K9" s="77"/>
      <c r="L9" s="77"/>
      <c r="M9" s="77"/>
      <c r="N9" s="77"/>
      <c r="O9" s="76"/>
      <c r="W9" s="8" t="s">
        <v>20</v>
      </c>
    </row>
    <row r="10" spans="1:35" ht="12.75" customHeight="1" x14ac:dyDescent="0.15">
      <c r="E10" s="76"/>
      <c r="F10" s="148" t="s">
        <v>21</v>
      </c>
      <c r="G10" s="160" t="s">
        <v>22</v>
      </c>
      <c r="H10" s="161"/>
      <c r="I10" s="133" t="s">
        <v>23</v>
      </c>
      <c r="J10" s="129" t="s">
        <v>24</v>
      </c>
      <c r="K10" s="129" t="s">
        <v>25</v>
      </c>
      <c r="L10" s="129" t="s">
        <v>26</v>
      </c>
      <c r="M10" s="129" t="s">
        <v>27</v>
      </c>
      <c r="N10" s="145" t="s">
        <v>28</v>
      </c>
      <c r="O10" s="76"/>
      <c r="Y10" s="8" t="str">
        <f>IF(COUNTIF(K14:K28,"○")=8,"","○")</f>
        <v>○</v>
      </c>
      <c r="Z10" s="8">
        <f>IF(COUNTIF($M$14:$M$28,1)&gt;=1,"",1)</f>
        <v>1</v>
      </c>
      <c r="AA10" s="8">
        <f>IF(COUNTIF($L$14:$L$28,1)&gt;=2,"",1)</f>
        <v>1</v>
      </c>
    </row>
    <row r="11" spans="1:35" ht="12.75" customHeight="1" x14ac:dyDescent="0.15">
      <c r="E11" s="76"/>
      <c r="F11" s="149"/>
      <c r="G11" s="162"/>
      <c r="H11" s="163"/>
      <c r="I11" s="134"/>
      <c r="J11" s="136"/>
      <c r="K11" s="130"/>
      <c r="L11" s="130"/>
      <c r="M11" s="130"/>
      <c r="N11" s="146"/>
      <c r="O11" s="76"/>
      <c r="Z11" s="8">
        <f>IF(COUNTIF($M$14:$M$28,2)&gt;=1,"",2)</f>
        <v>2</v>
      </c>
      <c r="AA11" s="8">
        <f>IF(COUNTIF($L$14:$L$28,2)&gt;=2,"",2)</f>
        <v>2</v>
      </c>
    </row>
    <row r="12" spans="1:35" ht="12.75" customHeight="1" thickBot="1" x14ac:dyDescent="0.2">
      <c r="E12" s="76"/>
      <c r="F12" s="150"/>
      <c r="G12" s="79" t="s">
        <v>52</v>
      </c>
      <c r="H12" s="80" t="s">
        <v>53</v>
      </c>
      <c r="I12" s="135"/>
      <c r="J12" s="137"/>
      <c r="K12" s="81" t="str">
        <f>VLOOKUP(E1,$G$45:$L$47,4,FALSE)</f>
        <v>（８名）</v>
      </c>
      <c r="L12" s="81" t="str">
        <f>VLOOKUP(E1,$G$45:$L$47,5,FALSE)</f>
        <v>（制限なし）</v>
      </c>
      <c r="M12" s="89" t="str">
        <f>VLOOKUP(E1,$G$45:$L$47,6,FALSE)</f>
        <v>（制限なし）</v>
      </c>
      <c r="N12" s="147"/>
      <c r="O12" s="76"/>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令和2年7月17日（金）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195</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85</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hidden="1"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令和2年4月30日（木）</v>
      </c>
    </row>
    <row r="46" spans="6:37" s="34" customFormat="1" hidden="1" x14ac:dyDescent="0.15">
      <c r="F46" s="34">
        <v>2</v>
      </c>
      <c r="G46" s="34" t="s">
        <v>44</v>
      </c>
      <c r="I46" s="34" t="s">
        <v>56</v>
      </c>
      <c r="J46" s="34" t="s">
        <v>42</v>
      </c>
      <c r="K46" s="34" t="s">
        <v>45</v>
      </c>
      <c r="L46" s="34" t="s">
        <v>45</v>
      </c>
      <c r="N46" s="36" t="str">
        <f>Menu!C26</f>
        <v>令和2年7月17日（金）</v>
      </c>
    </row>
    <row r="47" spans="6:37" s="34" customFormat="1" hidden="1" x14ac:dyDescent="0.15">
      <c r="F47" s="34">
        <v>3</v>
      </c>
      <c r="G47" s="34" t="s">
        <v>46</v>
      </c>
      <c r="I47" s="34" t="s">
        <v>57</v>
      </c>
      <c r="J47" s="34" t="s">
        <v>42</v>
      </c>
      <c r="K47" s="34" t="s">
        <v>43</v>
      </c>
      <c r="L47" s="34" t="s">
        <v>42</v>
      </c>
      <c r="N47" s="36" t="str">
        <f>Menu!C27</f>
        <v>令和2年9月23日（水）</v>
      </c>
    </row>
    <row r="48" spans="6:37" s="34" customFormat="1" ht="12.75" hidden="1"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10"/>
      <c r="F2" s="10"/>
      <c r="G2" s="10"/>
      <c r="H2" s="10"/>
      <c r="I2" s="10"/>
      <c r="J2" s="10"/>
      <c r="K2" s="10"/>
      <c r="L2" s="10"/>
      <c r="M2" s="10"/>
      <c r="N2" s="10"/>
      <c r="O2" s="10"/>
      <c r="P2" s="10"/>
      <c r="Q2" s="10"/>
      <c r="R2" s="10"/>
      <c r="S2" s="10"/>
      <c r="T2" s="10"/>
      <c r="U2" s="10"/>
    </row>
    <row r="3" spans="1:35" ht="30" customHeight="1" thickBot="1" x14ac:dyDescent="0.2">
      <c r="F3" s="164" t="s">
        <v>58</v>
      </c>
      <c r="G3" s="164"/>
      <c r="H3" s="75"/>
      <c r="I3" s="97" t="str">
        <f>IF(G38="平成　２８　年　○○　月　○○　日","※申込日を入力して下さい。","")</f>
        <v/>
      </c>
      <c r="J3" s="76"/>
      <c r="K3" s="77"/>
    </row>
    <row r="4" spans="1:35" ht="12" customHeight="1" thickBot="1" x14ac:dyDescent="0.2">
      <c r="F4" s="9"/>
      <c r="G4" s="9"/>
      <c r="H4" s="9"/>
      <c r="I4" s="9"/>
    </row>
    <row r="5" spans="1:35" ht="16.5" customHeight="1" x14ac:dyDescent="0.15">
      <c r="G5" s="179" t="s">
        <v>80</v>
      </c>
      <c r="H5" s="180"/>
      <c r="I5" s="159" t="str">
        <f>IF(Menu!C8="","設定メニューから学校名を入力",Menu!G8)</f>
        <v>↑学校番号を入力して下さい。</v>
      </c>
      <c r="J5" s="159"/>
      <c r="K5" s="159"/>
      <c r="L5" s="140" t="str">
        <f>IF(Menu!C6="","設定の学校番号を入力","学校番号: "&amp;Menu!C6)</f>
        <v>設定の学校番号を入力</v>
      </c>
      <c r="M5" s="141"/>
    </row>
    <row r="6" spans="1:35" ht="16.5" customHeight="1" x14ac:dyDescent="0.15">
      <c r="G6" s="181" t="s">
        <v>81</v>
      </c>
      <c r="H6" s="182"/>
      <c r="I6" s="124" t="str">
        <f>IF(Menu!C16="","設定メニューの所在地名を入力して下さい",Menu!C14&amp;"  "&amp;Menu!C16)</f>
        <v>設定メニューの所在地名を入力して下さい</v>
      </c>
      <c r="J6" s="124"/>
      <c r="K6" s="124"/>
      <c r="L6" s="124"/>
      <c r="M6" s="125"/>
    </row>
    <row r="7" spans="1:35" ht="16.5" customHeight="1" x14ac:dyDescent="0.15">
      <c r="G7" s="183" t="s">
        <v>82</v>
      </c>
      <c r="H7" s="184"/>
      <c r="I7" s="124" t="str">
        <f>IF(Menu!C18="","設定メニューから電話・Ｆａｘ番号を入力して下さい","TEL : "&amp;Menu!C18&amp;"/ FAX : "&amp;Menu!C20)</f>
        <v>設定メニューから電話・Ｆａｘ番号を入力して下さい</v>
      </c>
      <c r="J7" s="124"/>
      <c r="K7" s="124"/>
      <c r="L7" s="124"/>
      <c r="M7" s="125"/>
      <c r="W7" s="8" t="s">
        <v>19</v>
      </c>
    </row>
    <row r="8" spans="1:35" ht="16.5" customHeight="1" thickBot="1" x14ac:dyDescent="0.2">
      <c r="G8" s="185" t="s">
        <v>83</v>
      </c>
      <c r="H8" s="186"/>
      <c r="I8" s="131" t="str">
        <f>IF(Menu!C22="","設定メニューの引率者名を入力して下さい",Menu!C22)</f>
        <v>設定メニューの引率者名を入力して下さい</v>
      </c>
      <c r="J8" s="131"/>
      <c r="K8" s="131"/>
      <c r="L8" s="131"/>
      <c r="M8" s="132"/>
    </row>
    <row r="9" spans="1:35" ht="14.25" thickBot="1" x14ac:dyDescent="0.2">
      <c r="W9" s="8" t="s">
        <v>20</v>
      </c>
    </row>
    <row r="10" spans="1:35" ht="12.75" customHeight="1" x14ac:dyDescent="0.15">
      <c r="F10" s="176" t="s">
        <v>21</v>
      </c>
      <c r="G10" s="165" t="s">
        <v>22</v>
      </c>
      <c r="H10" s="166"/>
      <c r="I10" s="169" t="s">
        <v>23</v>
      </c>
      <c r="J10" s="172" t="s">
        <v>24</v>
      </c>
      <c r="K10" s="172" t="s">
        <v>25</v>
      </c>
      <c r="L10" s="172" t="s">
        <v>26</v>
      </c>
      <c r="M10" s="172" t="s">
        <v>27</v>
      </c>
      <c r="N10" s="187" t="s">
        <v>28</v>
      </c>
      <c r="Y10" s="8" t="str">
        <f>IF(COUNTIF(K14:K28,"○")=8,"","○")</f>
        <v>○</v>
      </c>
      <c r="Z10" s="8">
        <f>IF(COUNTIF($M$14:$M$28,1)&gt;=1,"",1)</f>
        <v>1</v>
      </c>
      <c r="AA10" s="8">
        <f>IF(COUNTIF($L$14:$L$28,1)&gt;=2,"",1)</f>
        <v>1</v>
      </c>
    </row>
    <row r="11" spans="1:35" ht="12.75" customHeight="1" x14ac:dyDescent="0.15">
      <c r="F11" s="177"/>
      <c r="G11" s="167"/>
      <c r="H11" s="168"/>
      <c r="I11" s="170"/>
      <c r="J11" s="173"/>
      <c r="K11" s="175"/>
      <c r="L11" s="175"/>
      <c r="M11" s="175"/>
      <c r="N11" s="188"/>
      <c r="Z11" s="8">
        <f>IF(COUNTIF($M$14:$M$28,2)&gt;=1,"",2)</f>
        <v>2</v>
      </c>
      <c r="AA11" s="8">
        <f>IF(COUNTIF($L$14:$L$28,2)&gt;=2,"",2)</f>
        <v>2</v>
      </c>
    </row>
    <row r="12" spans="1:35" ht="12.75" customHeight="1" thickBot="1" x14ac:dyDescent="0.2">
      <c r="F12" s="178"/>
      <c r="G12" s="71" t="s">
        <v>52</v>
      </c>
      <c r="H12" s="74" t="s">
        <v>53</v>
      </c>
      <c r="I12" s="171"/>
      <c r="J12" s="174"/>
      <c r="K12" s="72" t="str">
        <f>VLOOKUP(E1,$G$45:$L$47,4,FALSE)</f>
        <v>（８名）</v>
      </c>
      <c r="L12" s="72" t="str">
        <f>VLOOKUP(E1,$G$45:$L$47,5,FALSE)</f>
        <v>（制限なし）</v>
      </c>
      <c r="M12" s="90" t="str">
        <f>VLOOKUP(E1,$G$45:$L$47,6,FALSE)</f>
        <v>（制限なし）</v>
      </c>
      <c r="N12" s="189"/>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令和2年7月17日（金）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196</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86</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令和2年4月30日（木）</v>
      </c>
    </row>
    <row r="46" spans="6:37" s="34" customFormat="1" hidden="1" x14ac:dyDescent="0.15">
      <c r="F46" s="34">
        <v>2</v>
      </c>
      <c r="G46" s="34" t="s">
        <v>44</v>
      </c>
      <c r="I46" s="34" t="s">
        <v>56</v>
      </c>
      <c r="J46" s="34" t="s">
        <v>42</v>
      </c>
      <c r="K46" s="34" t="s">
        <v>45</v>
      </c>
      <c r="L46" s="34" t="s">
        <v>45</v>
      </c>
      <c r="N46" s="36" t="str">
        <f>Menu!C26</f>
        <v>令和2年7月17日（金）</v>
      </c>
    </row>
    <row r="47" spans="6:37" s="34" customFormat="1" hidden="1" x14ac:dyDescent="0.15">
      <c r="F47" s="34">
        <v>3</v>
      </c>
      <c r="G47" s="34" t="s">
        <v>46</v>
      </c>
      <c r="I47" s="34" t="s">
        <v>57</v>
      </c>
      <c r="J47" s="34" t="s">
        <v>42</v>
      </c>
      <c r="K47" s="34" t="s">
        <v>43</v>
      </c>
      <c r="L47" s="34" t="s">
        <v>42</v>
      </c>
      <c r="N47" s="36" t="str">
        <f>Menu!C27</f>
        <v>令和2年9月23日（水）</v>
      </c>
    </row>
    <row r="48" spans="6:37" s="34" customFormat="1" ht="12.75"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RowHeight="13.5" x14ac:dyDescent="0.1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x14ac:dyDescent="0.15">
      <c r="A1" s="70" t="str">
        <f>Menu!C4</f>
        <v>１年生大会</v>
      </c>
      <c r="C1" s="86" t="str">
        <f>IF(男子!V13=0,"参加者男","団体男")</f>
        <v>参加者男</v>
      </c>
      <c r="F1" s="103" t="s">
        <v>48</v>
      </c>
      <c r="W1" s="70" t="s">
        <v>68</v>
      </c>
      <c r="X1" s="70">
        <v>14</v>
      </c>
    </row>
    <row r="2" spans="1:26" x14ac:dyDescent="0.15">
      <c r="C2" s="86" t="str">
        <f>IF(女子!V13=0,"参加者女","団体女")</f>
        <v>参加者女</v>
      </c>
      <c r="W2" s="70" t="s">
        <v>67</v>
      </c>
      <c r="X2" s="70">
        <v>19</v>
      </c>
    </row>
    <row r="3" spans="1:26" x14ac:dyDescent="0.15">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x14ac:dyDescent="0.15">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x14ac:dyDescent="0.15">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x14ac:dyDescent="0.15">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x14ac:dyDescent="0.15">
      <c r="A7" s="87"/>
      <c r="B7" s="88"/>
      <c r="C7" s="88"/>
      <c r="D7" s="88"/>
      <c r="E7" s="88"/>
      <c r="F7" s="88"/>
      <c r="G7" s="88"/>
      <c r="H7" s="88"/>
      <c r="I7" s="88"/>
    </row>
    <row r="8" spans="1:26" x14ac:dyDescent="0.15">
      <c r="A8" s="87"/>
      <c r="B8" s="88"/>
      <c r="C8" s="88"/>
      <c r="D8" s="88"/>
      <c r="E8" s="88"/>
      <c r="F8" s="88"/>
      <c r="G8" s="88"/>
      <c r="H8" s="88"/>
      <c r="I8" s="88"/>
    </row>
    <row r="9" spans="1:26" x14ac:dyDescent="0.15">
      <c r="A9" s="87"/>
      <c r="B9" s="88"/>
      <c r="C9" s="88"/>
      <c r="D9" s="88"/>
      <c r="E9" s="88"/>
      <c r="F9" s="88"/>
      <c r="G9" s="88"/>
      <c r="I9" s="88"/>
    </row>
    <row r="10" spans="1:26" ht="28.5" x14ac:dyDescent="0.15">
      <c r="A10" s="94" t="s">
        <v>74</v>
      </c>
      <c r="B10" s="94" t="s">
        <v>70</v>
      </c>
      <c r="C10" s="94" t="s">
        <v>71</v>
      </c>
      <c r="D10" s="94" t="s">
        <v>75</v>
      </c>
      <c r="E10" s="94" t="s">
        <v>76</v>
      </c>
      <c r="F10" s="94" t="s">
        <v>77</v>
      </c>
      <c r="G10" s="95" t="s">
        <v>63</v>
      </c>
      <c r="I10" s="88"/>
    </row>
    <row r="11" spans="1:26" x14ac:dyDescent="0.15">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x14ac:dyDescent="0.15">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x14ac:dyDescent="0.15">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x14ac:dyDescent="0.15">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x14ac:dyDescent="0.15">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x14ac:dyDescent="0.15">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x14ac:dyDescent="0.15">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x14ac:dyDescent="0.15">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x14ac:dyDescent="0.15">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x14ac:dyDescent="0.15">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x14ac:dyDescent="0.15">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x14ac:dyDescent="0.15">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x14ac:dyDescent="0.15">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x14ac:dyDescent="0.15">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x14ac:dyDescent="0.15">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x14ac:dyDescent="0.15">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x14ac:dyDescent="0.15">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x14ac:dyDescent="0.15">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x14ac:dyDescent="0.15">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x14ac:dyDescent="0.15">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x14ac:dyDescent="0.15">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x14ac:dyDescent="0.15">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x14ac:dyDescent="0.15">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x14ac:dyDescent="0.15">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x14ac:dyDescent="0.15">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x14ac:dyDescent="0.15">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x14ac:dyDescent="0.15">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x14ac:dyDescent="0.15">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x14ac:dyDescent="0.15">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x14ac:dyDescent="0.15">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x14ac:dyDescent="0.15">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x14ac:dyDescent="0.15">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x14ac:dyDescent="0.15">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x14ac:dyDescent="0.15">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x14ac:dyDescent="0.15">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x14ac:dyDescent="0.15">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x14ac:dyDescent="0.15">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x14ac:dyDescent="0.15">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x14ac:dyDescent="0.15">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x14ac:dyDescent="0.15">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x14ac:dyDescent="0.15">
      <c r="G51" s="87"/>
      <c r="H51" s="87"/>
      <c r="I51" s="87"/>
    </row>
    <row r="52" spans="1:9" x14ac:dyDescent="0.15">
      <c r="G52" s="87"/>
      <c r="H52" s="87"/>
      <c r="I52" s="87"/>
    </row>
    <row r="53" spans="1:9" x14ac:dyDescent="0.15">
      <c r="G53" s="87"/>
      <c r="H53" s="87"/>
      <c r="I53" s="87"/>
    </row>
    <row r="54" spans="1:9" x14ac:dyDescent="0.15">
      <c r="G54" s="87"/>
      <c r="H54" s="87"/>
      <c r="I54" s="87"/>
    </row>
    <row r="55" spans="1:9" x14ac:dyDescent="0.15">
      <c r="G55" s="87"/>
      <c r="H55" s="87"/>
      <c r="I55" s="87"/>
    </row>
    <row r="56" spans="1:9" x14ac:dyDescent="0.15">
      <c r="G56" s="87"/>
      <c r="H56" s="87"/>
      <c r="I56" s="87"/>
    </row>
    <row r="57" spans="1:9" x14ac:dyDescent="0.15">
      <c r="G57" s="87"/>
      <c r="H57" s="87"/>
      <c r="I57" s="87"/>
    </row>
    <row r="58" spans="1:9" x14ac:dyDescent="0.15">
      <c r="G58" s="87"/>
      <c r="H58" s="87"/>
      <c r="I58" s="87"/>
    </row>
    <row r="69" spans="1:1" hidden="1" x14ac:dyDescent="0.15"/>
    <row r="70" spans="1:1" hidden="1" x14ac:dyDescent="0.15">
      <c r="A70" s="87">
        <f>MAX(予処理!A2:A49)</f>
        <v>0</v>
      </c>
    </row>
    <row r="71" spans="1:1" hidden="1" x14ac:dyDescent="0.15">
      <c r="A71" s="87" t="str">
        <f>IF(ROW()-70&lt;=$A$70,ROW()-70,"")</f>
        <v/>
      </c>
    </row>
    <row r="72" spans="1:1" hidden="1" x14ac:dyDescent="0.15">
      <c r="A72" s="87" t="str">
        <f t="shared" ref="A72:A135" si="0">IF(ROW()-70&lt;=$A$70,ROW()-70,"")</f>
        <v/>
      </c>
    </row>
    <row r="73" spans="1:1" hidden="1" x14ac:dyDescent="0.15">
      <c r="A73" s="87" t="str">
        <f t="shared" si="0"/>
        <v/>
      </c>
    </row>
    <row r="74" spans="1:1" hidden="1" x14ac:dyDescent="0.15">
      <c r="A74" s="87" t="str">
        <f t="shared" si="0"/>
        <v/>
      </c>
    </row>
    <row r="75" spans="1:1" hidden="1" x14ac:dyDescent="0.15">
      <c r="A75" s="87" t="str">
        <f t="shared" si="0"/>
        <v/>
      </c>
    </row>
    <row r="76" spans="1:1" hidden="1" x14ac:dyDescent="0.15">
      <c r="A76" s="87" t="str">
        <f t="shared" si="0"/>
        <v/>
      </c>
    </row>
    <row r="77" spans="1:1" hidden="1" x14ac:dyDescent="0.15">
      <c r="A77" s="87" t="str">
        <f t="shared" si="0"/>
        <v/>
      </c>
    </row>
    <row r="78" spans="1:1" hidden="1" x14ac:dyDescent="0.15">
      <c r="A78" s="87" t="str">
        <f t="shared" si="0"/>
        <v/>
      </c>
    </row>
    <row r="79" spans="1:1" hidden="1" x14ac:dyDescent="0.15">
      <c r="A79" s="87" t="str">
        <f t="shared" si="0"/>
        <v/>
      </c>
    </row>
    <row r="80" spans="1:1" hidden="1" x14ac:dyDescent="0.15">
      <c r="A80" s="87" t="str">
        <f t="shared" si="0"/>
        <v/>
      </c>
    </row>
    <row r="81" spans="1:1" hidden="1" x14ac:dyDescent="0.15">
      <c r="A81" s="87" t="str">
        <f t="shared" si="0"/>
        <v/>
      </c>
    </row>
    <row r="82" spans="1:1" hidden="1" x14ac:dyDescent="0.15">
      <c r="A82" s="87" t="str">
        <f t="shared" si="0"/>
        <v/>
      </c>
    </row>
    <row r="83" spans="1:1" hidden="1" x14ac:dyDescent="0.15">
      <c r="A83" s="87" t="str">
        <f t="shared" si="0"/>
        <v/>
      </c>
    </row>
    <row r="84" spans="1:1" hidden="1" x14ac:dyDescent="0.15">
      <c r="A84" s="87" t="str">
        <f t="shared" si="0"/>
        <v/>
      </c>
    </row>
    <row r="85" spans="1:1" hidden="1" x14ac:dyDescent="0.15">
      <c r="A85" s="87" t="str">
        <f t="shared" si="0"/>
        <v/>
      </c>
    </row>
    <row r="86" spans="1:1" hidden="1" x14ac:dyDescent="0.15">
      <c r="A86" s="87" t="str">
        <f t="shared" si="0"/>
        <v/>
      </c>
    </row>
    <row r="87" spans="1:1" hidden="1" x14ac:dyDescent="0.15">
      <c r="A87" s="87" t="str">
        <f t="shared" si="0"/>
        <v/>
      </c>
    </row>
    <row r="88" spans="1:1" hidden="1" x14ac:dyDescent="0.15">
      <c r="A88" s="87" t="str">
        <f t="shared" si="0"/>
        <v/>
      </c>
    </row>
    <row r="89" spans="1:1" hidden="1" x14ac:dyDescent="0.15">
      <c r="A89" s="87" t="str">
        <f t="shared" si="0"/>
        <v/>
      </c>
    </row>
    <row r="90" spans="1:1" hidden="1" x14ac:dyDescent="0.15">
      <c r="A90" s="87" t="str">
        <f t="shared" si="0"/>
        <v/>
      </c>
    </row>
    <row r="91" spans="1:1" hidden="1" x14ac:dyDescent="0.15">
      <c r="A91" s="87" t="str">
        <f t="shared" si="0"/>
        <v/>
      </c>
    </row>
    <row r="92" spans="1:1" hidden="1" x14ac:dyDescent="0.15">
      <c r="A92" s="87" t="str">
        <f t="shared" si="0"/>
        <v/>
      </c>
    </row>
    <row r="93" spans="1:1" hidden="1" x14ac:dyDescent="0.15">
      <c r="A93" s="87" t="str">
        <f t="shared" si="0"/>
        <v/>
      </c>
    </row>
    <row r="94" spans="1:1" hidden="1" x14ac:dyDescent="0.15">
      <c r="A94" s="87" t="str">
        <f t="shared" si="0"/>
        <v/>
      </c>
    </row>
    <row r="95" spans="1:1" x14ac:dyDescent="0.15">
      <c r="A95" s="87" t="str">
        <f t="shared" si="0"/>
        <v/>
      </c>
    </row>
    <row r="96" spans="1:1" x14ac:dyDescent="0.15">
      <c r="A96" s="87" t="str">
        <f t="shared" si="0"/>
        <v/>
      </c>
    </row>
    <row r="97" spans="1:1" x14ac:dyDescent="0.15">
      <c r="A97" s="87" t="str">
        <f t="shared" si="0"/>
        <v/>
      </c>
    </row>
    <row r="98" spans="1:1" x14ac:dyDescent="0.15">
      <c r="A98" s="87" t="str">
        <f t="shared" si="0"/>
        <v/>
      </c>
    </row>
    <row r="99" spans="1:1" x14ac:dyDescent="0.15">
      <c r="A99" s="87" t="str">
        <f t="shared" si="0"/>
        <v/>
      </c>
    </row>
    <row r="100" spans="1:1" x14ac:dyDescent="0.15">
      <c r="A100" s="87" t="str">
        <f t="shared" si="0"/>
        <v/>
      </c>
    </row>
    <row r="101" spans="1:1" x14ac:dyDescent="0.15">
      <c r="A101" s="87" t="str">
        <f t="shared" si="0"/>
        <v/>
      </c>
    </row>
    <row r="102" spans="1:1" x14ac:dyDescent="0.15">
      <c r="A102" s="87" t="str">
        <f t="shared" si="0"/>
        <v/>
      </c>
    </row>
    <row r="103" spans="1:1" x14ac:dyDescent="0.15">
      <c r="A103" s="87" t="str">
        <f t="shared" si="0"/>
        <v/>
      </c>
    </row>
    <row r="104" spans="1:1" x14ac:dyDescent="0.15">
      <c r="A104" s="87" t="str">
        <f t="shared" si="0"/>
        <v/>
      </c>
    </row>
    <row r="105" spans="1:1" x14ac:dyDescent="0.15">
      <c r="A105" s="87" t="str">
        <f t="shared" si="0"/>
        <v/>
      </c>
    </row>
    <row r="106" spans="1:1" x14ac:dyDescent="0.15">
      <c r="A106" s="87" t="str">
        <f t="shared" si="0"/>
        <v/>
      </c>
    </row>
    <row r="107" spans="1:1" x14ac:dyDescent="0.15">
      <c r="A107" s="87" t="str">
        <f t="shared" si="0"/>
        <v/>
      </c>
    </row>
    <row r="108" spans="1:1" x14ac:dyDescent="0.15">
      <c r="A108" s="87" t="str">
        <f t="shared" si="0"/>
        <v/>
      </c>
    </row>
    <row r="109" spans="1:1" x14ac:dyDescent="0.15">
      <c r="A109" s="87" t="str">
        <f t="shared" si="0"/>
        <v/>
      </c>
    </row>
    <row r="110" spans="1:1" x14ac:dyDescent="0.15">
      <c r="A110" s="87" t="str">
        <f t="shared" si="0"/>
        <v/>
      </c>
    </row>
    <row r="111" spans="1:1" x14ac:dyDescent="0.15">
      <c r="A111" s="87" t="str">
        <f t="shared" si="0"/>
        <v/>
      </c>
    </row>
    <row r="112" spans="1:1" x14ac:dyDescent="0.15">
      <c r="A112" s="87" t="str">
        <f t="shared" si="0"/>
        <v/>
      </c>
    </row>
    <row r="113" spans="1:1" x14ac:dyDescent="0.15">
      <c r="A113" s="87" t="str">
        <f t="shared" si="0"/>
        <v/>
      </c>
    </row>
    <row r="114" spans="1:1" x14ac:dyDescent="0.15">
      <c r="A114" s="87" t="str">
        <f t="shared" si="0"/>
        <v/>
      </c>
    </row>
    <row r="115" spans="1:1" x14ac:dyDescent="0.15">
      <c r="A115" s="87" t="str">
        <f t="shared" si="0"/>
        <v/>
      </c>
    </row>
    <row r="116" spans="1:1" x14ac:dyDescent="0.15">
      <c r="A116" s="87" t="str">
        <f t="shared" si="0"/>
        <v/>
      </c>
    </row>
    <row r="117" spans="1:1" x14ac:dyDescent="0.15">
      <c r="A117" s="87" t="str">
        <f t="shared" si="0"/>
        <v/>
      </c>
    </row>
    <row r="118" spans="1:1" x14ac:dyDescent="0.15">
      <c r="A118" s="87" t="str">
        <f t="shared" si="0"/>
        <v/>
      </c>
    </row>
    <row r="119" spans="1:1" x14ac:dyDescent="0.15">
      <c r="A119" s="87" t="str">
        <f>IF(ROW()-70&lt;=$A$70,ROW()-70,"")</f>
        <v/>
      </c>
    </row>
    <row r="120" spans="1:1" x14ac:dyDescent="0.15">
      <c r="A120" s="87" t="str">
        <f t="shared" si="0"/>
        <v/>
      </c>
    </row>
    <row r="121" spans="1:1" x14ac:dyDescent="0.15">
      <c r="A121" s="87" t="str">
        <f t="shared" si="0"/>
        <v/>
      </c>
    </row>
    <row r="122" spans="1:1" x14ac:dyDescent="0.15">
      <c r="A122" s="87" t="str">
        <f t="shared" si="0"/>
        <v/>
      </c>
    </row>
    <row r="123" spans="1:1" x14ac:dyDescent="0.15">
      <c r="A123" s="87" t="str">
        <f t="shared" si="0"/>
        <v/>
      </c>
    </row>
    <row r="124" spans="1:1" x14ac:dyDescent="0.15">
      <c r="A124" s="87" t="str">
        <f t="shared" si="0"/>
        <v/>
      </c>
    </row>
    <row r="125" spans="1:1" x14ac:dyDescent="0.15">
      <c r="A125" s="87" t="str">
        <f t="shared" si="0"/>
        <v/>
      </c>
    </row>
    <row r="126" spans="1:1" x14ac:dyDescent="0.15">
      <c r="A126" s="87" t="str">
        <f t="shared" si="0"/>
        <v/>
      </c>
    </row>
    <row r="127" spans="1:1" x14ac:dyDescent="0.15">
      <c r="A127" s="87" t="str">
        <f t="shared" si="0"/>
        <v/>
      </c>
    </row>
    <row r="128" spans="1:1" x14ac:dyDescent="0.15">
      <c r="A128" s="87" t="str">
        <f t="shared" si="0"/>
        <v/>
      </c>
    </row>
    <row r="129" spans="1:1" x14ac:dyDescent="0.15">
      <c r="A129" s="87" t="str">
        <f t="shared" si="0"/>
        <v/>
      </c>
    </row>
    <row r="130" spans="1:1" x14ac:dyDescent="0.15">
      <c r="A130" s="87" t="str">
        <f t="shared" si="0"/>
        <v/>
      </c>
    </row>
    <row r="131" spans="1:1" x14ac:dyDescent="0.15">
      <c r="A131" s="87" t="str">
        <f t="shared" si="0"/>
        <v/>
      </c>
    </row>
    <row r="132" spans="1:1" x14ac:dyDescent="0.15">
      <c r="A132" s="87" t="str">
        <f t="shared" si="0"/>
        <v/>
      </c>
    </row>
    <row r="133" spans="1:1" x14ac:dyDescent="0.15">
      <c r="A133" s="87" t="str">
        <f t="shared" si="0"/>
        <v/>
      </c>
    </row>
    <row r="134" spans="1:1" x14ac:dyDescent="0.15">
      <c r="A134" s="87" t="str">
        <f t="shared" si="0"/>
        <v/>
      </c>
    </row>
    <row r="135" spans="1:1" x14ac:dyDescent="0.15">
      <c r="A135" s="87" t="str">
        <f t="shared" si="0"/>
        <v/>
      </c>
    </row>
    <row r="136" spans="1:1" x14ac:dyDescent="0.15">
      <c r="A136" s="87" t="str">
        <f>IF(ROW()-70&lt;=$A$70,ROW()-70,"")</f>
        <v/>
      </c>
    </row>
    <row r="137" spans="1:1" x14ac:dyDescent="0.15">
      <c r="A137" s="87" t="str">
        <f>IF(ROW()-70&lt;=$A$70,ROW()-70,"")</f>
        <v/>
      </c>
    </row>
    <row r="138" spans="1:1" x14ac:dyDescent="0.15">
      <c r="A138" s="87" t="str">
        <f>IF(ROW()-70&lt;=$A$70,ROW()-70,"")</f>
        <v/>
      </c>
    </row>
    <row r="139" spans="1:1" x14ac:dyDescent="0.15">
      <c r="A139" s="87" t="str">
        <f>IF(ROW()-70&lt;=$A$70,ROW()-70,"")</f>
        <v/>
      </c>
    </row>
    <row r="140" spans="1:1" x14ac:dyDescent="0.15">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1" t="s">
        <v>194</v>
      </c>
    </row>
    <row r="2" spans="2:6" x14ac:dyDescent="0.15">
      <c r="B2" s="109" t="s">
        <v>192</v>
      </c>
      <c r="C2" s="109" t="s">
        <v>193</v>
      </c>
      <c r="D2" s="109" t="s">
        <v>71</v>
      </c>
    </row>
    <row r="3" spans="2:6" x14ac:dyDescent="0.15">
      <c r="B3" s="110">
        <v>1</v>
      </c>
      <c r="C3" s="105" t="s">
        <v>87</v>
      </c>
      <c r="D3" s="104" t="s">
        <v>140</v>
      </c>
    </row>
    <row r="4" spans="2:6" x14ac:dyDescent="0.15">
      <c r="B4" s="110">
        <v>2</v>
      </c>
      <c r="C4" s="106" t="s">
        <v>88</v>
      </c>
      <c r="D4" s="104" t="s">
        <v>141</v>
      </c>
    </row>
    <row r="5" spans="2:6" x14ac:dyDescent="0.15">
      <c r="B5" s="110">
        <v>3</v>
      </c>
      <c r="C5" s="105" t="s">
        <v>89</v>
      </c>
      <c r="D5" s="104" t="s">
        <v>142</v>
      </c>
    </row>
    <row r="6" spans="2:6" x14ac:dyDescent="0.15">
      <c r="B6" s="110">
        <v>4</v>
      </c>
      <c r="C6" s="106" t="s">
        <v>90</v>
      </c>
      <c r="D6" s="104" t="s">
        <v>143</v>
      </c>
    </row>
    <row r="7" spans="2:6" x14ac:dyDescent="0.15">
      <c r="B7" s="110">
        <v>5</v>
      </c>
      <c r="C7" s="105" t="s">
        <v>91</v>
      </c>
      <c r="D7" s="104" t="s">
        <v>144</v>
      </c>
    </row>
    <row r="8" spans="2:6" x14ac:dyDescent="0.15">
      <c r="B8" s="110">
        <v>6</v>
      </c>
      <c r="C8" s="106" t="s">
        <v>92</v>
      </c>
      <c r="D8" s="104" t="s">
        <v>145</v>
      </c>
    </row>
    <row r="9" spans="2:6" x14ac:dyDescent="0.15">
      <c r="B9" s="110">
        <v>7</v>
      </c>
      <c r="C9" s="106" t="s">
        <v>93</v>
      </c>
      <c r="D9" s="104" t="s">
        <v>146</v>
      </c>
    </row>
    <row r="10" spans="2:6" x14ac:dyDescent="0.15">
      <c r="B10" s="110">
        <v>8</v>
      </c>
      <c r="C10" s="106" t="s">
        <v>94</v>
      </c>
      <c r="D10" s="104" t="s">
        <v>189</v>
      </c>
    </row>
    <row r="11" spans="2:6" x14ac:dyDescent="0.15">
      <c r="B11" s="110">
        <v>9</v>
      </c>
      <c r="C11" s="106" t="s">
        <v>95</v>
      </c>
      <c r="D11" s="104" t="s">
        <v>147</v>
      </c>
    </row>
    <row r="12" spans="2:6" x14ac:dyDescent="0.15">
      <c r="B12" s="110">
        <v>10</v>
      </c>
      <c r="C12" s="106" t="s">
        <v>96</v>
      </c>
      <c r="D12" s="104" t="s">
        <v>148</v>
      </c>
    </row>
    <row r="13" spans="2:6" x14ac:dyDescent="0.15">
      <c r="B13" s="110">
        <v>11</v>
      </c>
      <c r="C13" s="106" t="s">
        <v>97</v>
      </c>
      <c r="D13" s="104" t="s">
        <v>149</v>
      </c>
    </row>
    <row r="14" spans="2:6" x14ac:dyDescent="0.15">
      <c r="B14" s="110">
        <v>12</v>
      </c>
      <c r="C14" s="106" t="s">
        <v>98</v>
      </c>
      <c r="D14" s="104" t="s">
        <v>150</v>
      </c>
    </row>
    <row r="15" spans="2:6" x14ac:dyDescent="0.15">
      <c r="B15" s="110">
        <v>13</v>
      </c>
      <c r="C15" s="106" t="s">
        <v>99</v>
      </c>
      <c r="D15" s="104" t="s">
        <v>151</v>
      </c>
    </row>
    <row r="16" spans="2:6" x14ac:dyDescent="0.15">
      <c r="B16" s="110">
        <v>14</v>
      </c>
      <c r="C16" s="106" t="s">
        <v>100</v>
      </c>
      <c r="D16" s="104" t="s">
        <v>152</v>
      </c>
    </row>
    <row r="17" spans="2:4" x14ac:dyDescent="0.15">
      <c r="B17" s="110">
        <v>15</v>
      </c>
      <c r="C17" s="106" t="s">
        <v>101</v>
      </c>
      <c r="D17" s="104" t="s">
        <v>153</v>
      </c>
    </row>
    <row r="18" spans="2:4" x14ac:dyDescent="0.15">
      <c r="B18" s="110">
        <v>16</v>
      </c>
      <c r="C18" s="105" t="s">
        <v>102</v>
      </c>
      <c r="D18" s="104" t="s">
        <v>154</v>
      </c>
    </row>
    <row r="19" spans="2:4" x14ac:dyDescent="0.15">
      <c r="B19" s="110">
        <v>17</v>
      </c>
      <c r="C19" s="106" t="s">
        <v>103</v>
      </c>
      <c r="D19" s="104" t="s">
        <v>155</v>
      </c>
    </row>
    <row r="20" spans="2:4" x14ac:dyDescent="0.15">
      <c r="B20" s="110">
        <v>18</v>
      </c>
      <c r="C20" s="106" t="s">
        <v>104</v>
      </c>
      <c r="D20" s="104" t="s">
        <v>156</v>
      </c>
    </row>
    <row r="21" spans="2:4" x14ac:dyDescent="0.15">
      <c r="B21" s="110">
        <v>19</v>
      </c>
      <c r="C21" s="106" t="s">
        <v>105</v>
      </c>
      <c r="D21" s="104" t="s">
        <v>157</v>
      </c>
    </row>
    <row r="22" spans="2:4" x14ac:dyDescent="0.15">
      <c r="B22" s="110">
        <v>20</v>
      </c>
      <c r="C22" s="105" t="s">
        <v>106</v>
      </c>
      <c r="D22" s="104" t="s">
        <v>158</v>
      </c>
    </row>
    <row r="23" spans="2:4" x14ac:dyDescent="0.15">
      <c r="B23" s="110">
        <v>21</v>
      </c>
      <c r="C23" s="106" t="s">
        <v>107</v>
      </c>
      <c r="D23" s="104" t="s">
        <v>159</v>
      </c>
    </row>
    <row r="24" spans="2:4" x14ac:dyDescent="0.15">
      <c r="B24" s="110">
        <v>22</v>
      </c>
      <c r="C24" s="106" t="s">
        <v>108</v>
      </c>
      <c r="D24" s="104" t="s">
        <v>160</v>
      </c>
    </row>
    <row r="25" spans="2:4" x14ac:dyDescent="0.15">
      <c r="B25" s="110">
        <v>23</v>
      </c>
      <c r="C25" s="106" t="s">
        <v>109</v>
      </c>
      <c r="D25" s="104" t="s">
        <v>161</v>
      </c>
    </row>
    <row r="26" spans="2:4" x14ac:dyDescent="0.15">
      <c r="B26" s="110">
        <v>24</v>
      </c>
      <c r="C26" s="106" t="s">
        <v>110</v>
      </c>
      <c r="D26" s="104" t="s">
        <v>162</v>
      </c>
    </row>
    <row r="27" spans="2:4" x14ac:dyDescent="0.15">
      <c r="B27" s="110">
        <v>25</v>
      </c>
      <c r="C27" s="106" t="s">
        <v>111</v>
      </c>
      <c r="D27" s="104" t="s">
        <v>163</v>
      </c>
    </row>
    <row r="28" spans="2:4" x14ac:dyDescent="0.15">
      <c r="B28" s="110">
        <v>26</v>
      </c>
      <c r="C28" s="106" t="s">
        <v>112</v>
      </c>
      <c r="D28" s="104" t="s">
        <v>164</v>
      </c>
    </row>
    <row r="29" spans="2:4" x14ac:dyDescent="0.15">
      <c r="B29" s="110">
        <v>27</v>
      </c>
      <c r="C29" s="105" t="s">
        <v>113</v>
      </c>
      <c r="D29" s="104" t="s">
        <v>165</v>
      </c>
    </row>
    <row r="30" spans="2:4" x14ac:dyDescent="0.15">
      <c r="B30" s="110">
        <v>28</v>
      </c>
      <c r="C30" s="105" t="s">
        <v>114</v>
      </c>
      <c r="D30" s="104" t="s">
        <v>166</v>
      </c>
    </row>
    <row r="31" spans="2:4" x14ac:dyDescent="0.15">
      <c r="B31" s="110">
        <v>29</v>
      </c>
      <c r="C31" s="106" t="s">
        <v>115</v>
      </c>
      <c r="D31" s="104" t="s">
        <v>167</v>
      </c>
    </row>
    <row r="32" spans="2:4" x14ac:dyDescent="0.15">
      <c r="B32" s="110">
        <v>30</v>
      </c>
      <c r="C32" s="106" t="s">
        <v>116</v>
      </c>
      <c r="D32" s="104" t="s">
        <v>168</v>
      </c>
    </row>
    <row r="33" spans="2:4" x14ac:dyDescent="0.15">
      <c r="B33" s="110">
        <v>31</v>
      </c>
      <c r="C33" s="106" t="s">
        <v>117</v>
      </c>
      <c r="D33" s="104" t="s">
        <v>169</v>
      </c>
    </row>
    <row r="34" spans="2:4" x14ac:dyDescent="0.15">
      <c r="B34" s="110">
        <v>32</v>
      </c>
      <c r="C34" s="106" t="s">
        <v>118</v>
      </c>
      <c r="D34" s="104" t="s">
        <v>170</v>
      </c>
    </row>
    <row r="35" spans="2:4" x14ac:dyDescent="0.15">
      <c r="B35" s="110">
        <v>33</v>
      </c>
      <c r="C35" s="106" t="s">
        <v>119</v>
      </c>
      <c r="D35" s="104" t="s">
        <v>171</v>
      </c>
    </row>
    <row r="36" spans="2:4" x14ac:dyDescent="0.15">
      <c r="B36" s="110">
        <v>34</v>
      </c>
      <c r="C36" s="105" t="s">
        <v>120</v>
      </c>
      <c r="D36" s="104" t="s">
        <v>172</v>
      </c>
    </row>
    <row r="37" spans="2:4" x14ac:dyDescent="0.15">
      <c r="B37" s="110">
        <v>35</v>
      </c>
      <c r="C37" s="106" t="s">
        <v>121</v>
      </c>
      <c r="D37" s="104" t="s">
        <v>173</v>
      </c>
    </row>
    <row r="38" spans="2:4" x14ac:dyDescent="0.15">
      <c r="B38" s="110">
        <v>36</v>
      </c>
      <c r="C38" s="105" t="s">
        <v>122</v>
      </c>
      <c r="D38" s="104" t="s">
        <v>174</v>
      </c>
    </row>
    <row r="39" spans="2:4" x14ac:dyDescent="0.15">
      <c r="B39" s="110">
        <v>37</v>
      </c>
      <c r="C39" s="106" t="s">
        <v>123</v>
      </c>
      <c r="D39" s="104" t="s">
        <v>175</v>
      </c>
    </row>
    <row r="40" spans="2:4" x14ac:dyDescent="0.15">
      <c r="B40" s="110">
        <v>38</v>
      </c>
      <c r="C40" s="106" t="s">
        <v>124</v>
      </c>
      <c r="D40" s="104" t="s">
        <v>176</v>
      </c>
    </row>
    <row r="41" spans="2:4" x14ac:dyDescent="0.15">
      <c r="B41" s="110">
        <v>39</v>
      </c>
      <c r="C41" s="105" t="s">
        <v>125</v>
      </c>
      <c r="D41" s="104" t="s">
        <v>177</v>
      </c>
    </row>
    <row r="42" spans="2:4" x14ac:dyDescent="0.15">
      <c r="B42" s="110">
        <v>40</v>
      </c>
      <c r="C42" s="106" t="s">
        <v>126</v>
      </c>
      <c r="D42" s="104" t="s">
        <v>178</v>
      </c>
    </row>
    <row r="43" spans="2:4" x14ac:dyDescent="0.15">
      <c r="B43" s="110">
        <v>41</v>
      </c>
      <c r="C43" s="106" t="s">
        <v>127</v>
      </c>
      <c r="D43" s="104" t="s">
        <v>179</v>
      </c>
    </row>
    <row r="44" spans="2:4" x14ac:dyDescent="0.15">
      <c r="B44" s="110">
        <v>42</v>
      </c>
      <c r="C44" s="106" t="s">
        <v>128</v>
      </c>
      <c r="D44" s="104" t="s">
        <v>180</v>
      </c>
    </row>
    <row r="45" spans="2:4" x14ac:dyDescent="0.15">
      <c r="B45" s="110">
        <v>43</v>
      </c>
      <c r="C45" s="106" t="s">
        <v>129</v>
      </c>
      <c r="D45" s="104" t="s">
        <v>181</v>
      </c>
    </row>
    <row r="46" spans="2:4" x14ac:dyDescent="0.15">
      <c r="B46" s="110">
        <v>44</v>
      </c>
      <c r="C46" s="106" t="s">
        <v>130</v>
      </c>
      <c r="D46" s="104" t="s">
        <v>182</v>
      </c>
    </row>
    <row r="47" spans="2:4" x14ac:dyDescent="0.15">
      <c r="B47" s="110">
        <v>45</v>
      </c>
      <c r="C47" s="106" t="s">
        <v>131</v>
      </c>
      <c r="D47" s="104" t="s">
        <v>183</v>
      </c>
    </row>
    <row r="48" spans="2:4" x14ac:dyDescent="0.15">
      <c r="B48" s="110">
        <v>46</v>
      </c>
      <c r="C48" s="106" t="s">
        <v>132</v>
      </c>
      <c r="D48" s="104" t="s">
        <v>191</v>
      </c>
    </row>
    <row r="49" spans="2:4" x14ac:dyDescent="0.15">
      <c r="B49" s="110">
        <v>47</v>
      </c>
      <c r="C49" s="105" t="s">
        <v>133</v>
      </c>
      <c r="D49" s="104" t="s">
        <v>184</v>
      </c>
    </row>
    <row r="50" spans="2:4" x14ac:dyDescent="0.15">
      <c r="B50" s="110">
        <v>48</v>
      </c>
      <c r="C50" s="106" t="s">
        <v>134</v>
      </c>
      <c r="D50" s="104" t="s">
        <v>185</v>
      </c>
    </row>
    <row r="51" spans="2:4" x14ac:dyDescent="0.15">
      <c r="B51" s="110">
        <v>49</v>
      </c>
      <c r="C51" s="106" t="s">
        <v>135</v>
      </c>
      <c r="D51" s="104" t="s">
        <v>186</v>
      </c>
    </row>
    <row r="52" spans="2:4" x14ac:dyDescent="0.15">
      <c r="B52" s="110">
        <v>50</v>
      </c>
      <c r="C52" s="106" t="s">
        <v>136</v>
      </c>
      <c r="D52" s="104" t="s">
        <v>187</v>
      </c>
    </row>
    <row r="53" spans="2:4" x14ac:dyDescent="0.15">
      <c r="B53" s="110">
        <v>51</v>
      </c>
      <c r="C53" s="105" t="s">
        <v>137</v>
      </c>
      <c r="D53" s="104" t="s">
        <v>188</v>
      </c>
    </row>
    <row r="54" spans="2:4" x14ac:dyDescent="0.15">
      <c r="B54" s="110"/>
      <c r="C54" s="105" t="s">
        <v>138</v>
      </c>
      <c r="D54" s="104"/>
    </row>
    <row r="55" spans="2:4" x14ac:dyDescent="0.15">
      <c r="B55" s="110">
        <v>99</v>
      </c>
      <c r="C55" s="105" t="s">
        <v>139</v>
      </c>
      <c r="D55" s="104" t="s">
        <v>190</v>
      </c>
    </row>
  </sheetData>
  <sheetProtection algorithmName="SHA-512" hashValue="5c45cNS4NBEOkDuALiukil1JhjTZfFfGO349Sd1ntBRpXUv/3RhC0mrf4JRWaMZge+zfjpteR6X8LsoorKQi0g==" saltValue="y1ikSc+y4JhxpPXNhbUvx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RowHeight="13.5" x14ac:dyDescent="0.1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x14ac:dyDescent="0.2">
      <c r="A1" s="9">
        <f>MAX(A2:A49)</f>
        <v>0</v>
      </c>
      <c r="B1" s="9" t="s">
        <v>70</v>
      </c>
      <c r="C1" s="9" t="s">
        <v>70</v>
      </c>
      <c r="D1" s="9" t="s">
        <v>63</v>
      </c>
      <c r="E1" s="9" t="s">
        <v>71</v>
      </c>
      <c r="F1" s="9" t="s">
        <v>72</v>
      </c>
      <c r="G1" s="9" t="s">
        <v>73</v>
      </c>
    </row>
    <row r="2" spans="1:9" x14ac:dyDescent="0.15">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x14ac:dyDescent="0.15">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x14ac:dyDescent="0.15">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x14ac:dyDescent="0.15">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x14ac:dyDescent="0.15">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x14ac:dyDescent="0.15">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x14ac:dyDescent="0.15">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x14ac:dyDescent="0.15">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x14ac:dyDescent="0.15">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x14ac:dyDescent="0.15">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x14ac:dyDescent="0.15">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x14ac:dyDescent="0.15">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x14ac:dyDescent="0.15">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x14ac:dyDescent="0.15">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x14ac:dyDescent="0.15">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x14ac:dyDescent="0.15">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x14ac:dyDescent="0.15">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x14ac:dyDescent="0.15">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x14ac:dyDescent="0.15">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x14ac:dyDescent="0.15">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x14ac:dyDescent="0.15">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x14ac:dyDescent="0.15">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x14ac:dyDescent="0.15">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x14ac:dyDescent="0.15">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x14ac:dyDescent="0.15">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x14ac:dyDescent="0.15">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x14ac:dyDescent="0.15">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x14ac:dyDescent="0.15">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x14ac:dyDescent="0.15">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x14ac:dyDescent="0.15">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x14ac:dyDescent="0.15">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x14ac:dyDescent="0.15">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x14ac:dyDescent="0.15">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x14ac:dyDescent="0.15">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x14ac:dyDescent="0.15">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x14ac:dyDescent="0.15">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x14ac:dyDescent="0.15">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x14ac:dyDescent="0.15">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x14ac:dyDescent="0.15">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x14ac:dyDescent="0.15">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x14ac:dyDescent="0.15">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x14ac:dyDescent="0.15">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x14ac:dyDescent="0.15">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x14ac:dyDescent="0.15">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x14ac:dyDescent="0.15">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x14ac:dyDescent="0.15">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x14ac:dyDescent="0.15">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x14ac:dyDescent="0.2">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2017-03-28T00:52:53Z</cp:lastPrinted>
  <dcterms:created xsi:type="dcterms:W3CDTF">2010-04-20T08:45:06Z</dcterms:created>
  <dcterms:modified xsi:type="dcterms:W3CDTF">2019-12-09T05:11:35Z</dcterms:modified>
</cp:coreProperties>
</file>