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R07九州新人【ながさき】\02 申込書類\R7九州新人【長崎】参加校\"/>
    </mc:Choice>
  </mc:AlternateContent>
  <xr:revisionPtr revIDLastSave="0" documentId="8_{ADC64C4E-F70A-4FE9-9336-339BCC575225}" xr6:coauthVersionLast="47" xr6:coauthVersionMax="47" xr10:uidLastSave="{00000000-0000-0000-0000-000000000000}"/>
  <bookViews>
    <workbookView xWindow="-120" yWindow="-120" windowWidth="20730" windowHeight="11160" xr2:uid="{00000000-000D-0000-FFFF-FFFF00000000}"/>
  </bookViews>
  <sheets>
    <sheet name="共通入力" sheetId="20" r:id="rId1"/>
    <sheet name="男子入力シート" sheetId="24" r:id="rId2"/>
    <sheet name="女子入力シート" sheetId="23" r:id="rId3"/>
    <sheet name="団体印刷用紙" sheetId="10" r:id="rId4"/>
    <sheet name="個人印刷用紙" sheetId="13" r:id="rId5"/>
    <sheet name="団体戦名簿" sheetId="25" r:id="rId6"/>
  </sheets>
  <definedNames>
    <definedName name="_xlnm.Print_Area" localSheetId="4">個人印刷用紙!$B$1:$AP$120</definedName>
    <definedName name="_xlnm.Print_Area" localSheetId="3">団体印刷用紙!$A$1:$AM$120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25" l="1"/>
  <c r="G25" i="25"/>
  <c r="H24" i="25"/>
  <c r="G24" i="25"/>
  <c r="H23" i="25"/>
  <c r="G23" i="25"/>
  <c r="H22" i="25"/>
  <c r="G22" i="25"/>
  <c r="H21" i="25"/>
  <c r="G21" i="25"/>
  <c r="H20" i="25"/>
  <c r="G20" i="25"/>
  <c r="H14" i="25"/>
  <c r="G14" i="25"/>
  <c r="H13" i="25"/>
  <c r="G13" i="25"/>
  <c r="H12" i="25"/>
  <c r="G12" i="25"/>
  <c r="H11" i="25"/>
  <c r="G11" i="25"/>
  <c r="H10" i="25"/>
  <c r="G10" i="25"/>
  <c r="H9" i="25"/>
  <c r="G9" i="25"/>
  <c r="H8" i="25"/>
  <c r="G8" i="25"/>
  <c r="H7" i="25"/>
  <c r="G7" i="25"/>
  <c r="C8" i="25"/>
  <c r="D8" i="25"/>
  <c r="C9" i="25"/>
  <c r="D9" i="25"/>
  <c r="C10" i="25"/>
  <c r="D10" i="25"/>
  <c r="C11" i="25"/>
  <c r="D11" i="25"/>
  <c r="C12" i="25"/>
  <c r="D12" i="25"/>
  <c r="C13" i="25"/>
  <c r="D13" i="25"/>
  <c r="C14" i="25"/>
  <c r="D14" i="25"/>
  <c r="C21" i="25"/>
  <c r="D21" i="25"/>
  <c r="C22" i="25"/>
  <c r="D22" i="25"/>
  <c r="C23" i="25"/>
  <c r="D23" i="25"/>
  <c r="C24" i="25"/>
  <c r="D24" i="25"/>
  <c r="C25" i="25"/>
  <c r="D25" i="25"/>
  <c r="D20" i="25"/>
  <c r="D7" i="25"/>
  <c r="C20" i="25"/>
  <c r="C7" i="25"/>
  <c r="F18" i="25"/>
  <c r="B18" i="25"/>
  <c r="F5" i="25"/>
  <c r="B5" i="25"/>
  <c r="AF78" i="13" l="1"/>
  <c r="AF74" i="13"/>
  <c r="AF18" i="13"/>
  <c r="AF14" i="13"/>
  <c r="T78" i="13"/>
  <c r="G79" i="13"/>
  <c r="G78" i="13"/>
  <c r="S78" i="10"/>
  <c r="F79" i="10"/>
  <c r="F78" i="10"/>
  <c r="AC78" i="10"/>
  <c r="AC74" i="10"/>
  <c r="AC18" i="10"/>
  <c r="AC14" i="10"/>
  <c r="F75" i="10"/>
  <c r="F74" i="10"/>
  <c r="F73" i="10"/>
  <c r="F72" i="10"/>
  <c r="F71" i="10"/>
  <c r="AA69" i="10"/>
  <c r="F69" i="10"/>
  <c r="AA68" i="10"/>
  <c r="F68" i="10"/>
  <c r="F19" i="10"/>
  <c r="S18" i="10"/>
  <c r="F18" i="10"/>
  <c r="F15" i="10"/>
  <c r="F14" i="10"/>
  <c r="F13" i="10"/>
  <c r="F12" i="10"/>
  <c r="F11" i="10"/>
  <c r="AA9" i="10"/>
  <c r="F9" i="10"/>
  <c r="AA8" i="10"/>
  <c r="F8" i="10"/>
  <c r="G75" i="13"/>
  <c r="G74" i="13"/>
  <c r="G73" i="13"/>
  <c r="G72" i="13"/>
  <c r="G71" i="13"/>
  <c r="AD69" i="13"/>
  <c r="G69" i="13"/>
  <c r="AD68" i="13"/>
  <c r="G68" i="13"/>
  <c r="B63" i="13"/>
  <c r="B61" i="13"/>
  <c r="B3" i="13"/>
  <c r="B1" i="13"/>
  <c r="A63" i="10"/>
  <c r="A61" i="10"/>
  <c r="A3" i="10"/>
  <c r="A1" i="10"/>
  <c r="G19" i="13"/>
  <c r="T18" i="13"/>
  <c r="G18" i="13"/>
  <c r="G15" i="13"/>
  <c r="G14" i="13"/>
  <c r="G13" i="13"/>
  <c r="G12" i="13"/>
  <c r="G11" i="13"/>
  <c r="AD9" i="13"/>
  <c r="G9" i="13"/>
  <c r="AD8" i="13"/>
  <c r="G8" i="13"/>
  <c r="M112" i="13"/>
  <c r="C112" i="13"/>
  <c r="U111" i="13"/>
  <c r="Q111" i="13"/>
  <c r="M111" i="13"/>
  <c r="K111" i="13"/>
  <c r="C111" i="13"/>
  <c r="B111" i="13"/>
  <c r="M109" i="13"/>
  <c r="C109" i="13"/>
  <c r="U108" i="13"/>
  <c r="Q108" i="13"/>
  <c r="M108" i="13"/>
  <c r="K108" i="13"/>
  <c r="C108" i="13"/>
  <c r="B108" i="13"/>
  <c r="M106" i="13"/>
  <c r="C106" i="13"/>
  <c r="U105" i="13"/>
  <c r="Q105" i="13"/>
  <c r="M105" i="13"/>
  <c r="K105" i="13"/>
  <c r="C105" i="13"/>
  <c r="B105" i="13"/>
  <c r="M103" i="13"/>
  <c r="C103" i="13"/>
  <c r="U102" i="13"/>
  <c r="Q102" i="13"/>
  <c r="M102" i="13"/>
  <c r="K102" i="13"/>
  <c r="C102" i="13"/>
  <c r="B102" i="13"/>
  <c r="AI100" i="13"/>
  <c r="Y100" i="13"/>
  <c r="M100" i="13"/>
  <c r="C100" i="13"/>
  <c r="AM99" i="13"/>
  <c r="AI99" i="13"/>
  <c r="AG99" i="13"/>
  <c r="Y99" i="13"/>
  <c r="X99" i="13"/>
  <c r="U99" i="13"/>
  <c r="Q99" i="13"/>
  <c r="M99" i="13"/>
  <c r="K99" i="13"/>
  <c r="C99" i="13"/>
  <c r="B99" i="13"/>
  <c r="AI97" i="13"/>
  <c r="Y97" i="13"/>
  <c r="M97" i="13"/>
  <c r="C97" i="13"/>
  <c r="AM96" i="13"/>
  <c r="AI96" i="13"/>
  <c r="AG96" i="13"/>
  <c r="Y96" i="13"/>
  <c r="X96" i="13"/>
  <c r="U96" i="13"/>
  <c r="Q96" i="13"/>
  <c r="M96" i="13"/>
  <c r="K96" i="13"/>
  <c r="C96" i="13"/>
  <c r="B96" i="13"/>
  <c r="AI94" i="13"/>
  <c r="Y94" i="13"/>
  <c r="M94" i="13"/>
  <c r="C94" i="13"/>
  <c r="AM93" i="13"/>
  <c r="AI93" i="13"/>
  <c r="AG93" i="13"/>
  <c r="Y93" i="13"/>
  <c r="X93" i="13"/>
  <c r="U93" i="13"/>
  <c r="Q93" i="13"/>
  <c r="M93" i="13"/>
  <c r="K93" i="13"/>
  <c r="C93" i="13"/>
  <c r="B93" i="13"/>
  <c r="AI91" i="13"/>
  <c r="Y91" i="13"/>
  <c r="M91" i="13"/>
  <c r="C91" i="13"/>
  <c r="AM90" i="13"/>
  <c r="AI90" i="13"/>
  <c r="AG90" i="13"/>
  <c r="Y90" i="13"/>
  <c r="X90" i="13"/>
  <c r="U90" i="13"/>
  <c r="Q90" i="13"/>
  <c r="M90" i="13"/>
  <c r="K90" i="13"/>
  <c r="C90" i="13"/>
  <c r="B90" i="13"/>
  <c r="J111" i="13"/>
  <c r="I111" i="13"/>
  <c r="H111" i="13"/>
  <c r="G111" i="13"/>
  <c r="F111" i="13"/>
  <c r="E111" i="13"/>
  <c r="D111" i="13"/>
  <c r="J108" i="13"/>
  <c r="I108" i="13"/>
  <c r="H108" i="13"/>
  <c r="G108" i="13"/>
  <c r="F108" i="13"/>
  <c r="E108" i="13"/>
  <c r="D108" i="13"/>
  <c r="J105" i="13"/>
  <c r="I105" i="13"/>
  <c r="H105" i="13"/>
  <c r="G105" i="13"/>
  <c r="F105" i="13"/>
  <c r="E105" i="13"/>
  <c r="D105" i="13"/>
  <c r="J102" i="13"/>
  <c r="I102" i="13"/>
  <c r="H102" i="13"/>
  <c r="G102" i="13"/>
  <c r="F102" i="13"/>
  <c r="E102" i="13"/>
  <c r="D102" i="13"/>
  <c r="AF99" i="13"/>
  <c r="AE99" i="13"/>
  <c r="AD99" i="13"/>
  <c r="AC99" i="13"/>
  <c r="AB99" i="13"/>
  <c r="AA99" i="13"/>
  <c r="Z99" i="13"/>
  <c r="J99" i="13"/>
  <c r="I99" i="13"/>
  <c r="H99" i="13"/>
  <c r="G99" i="13"/>
  <c r="F99" i="13"/>
  <c r="E99" i="13"/>
  <c r="D99" i="13"/>
  <c r="AF96" i="13"/>
  <c r="AE96" i="13"/>
  <c r="AD96" i="13"/>
  <c r="AC96" i="13"/>
  <c r="AB96" i="13"/>
  <c r="AA96" i="13"/>
  <c r="Z96" i="13"/>
  <c r="J96" i="13"/>
  <c r="I96" i="13"/>
  <c r="H96" i="13"/>
  <c r="G96" i="13"/>
  <c r="F96" i="13"/>
  <c r="E96" i="13"/>
  <c r="D96" i="13"/>
  <c r="AF93" i="13"/>
  <c r="AE93" i="13"/>
  <c r="AD93" i="13"/>
  <c r="AC93" i="13"/>
  <c r="AB93" i="13"/>
  <c r="AA93" i="13"/>
  <c r="Z93" i="13"/>
  <c r="J93" i="13"/>
  <c r="I93" i="13"/>
  <c r="H93" i="13"/>
  <c r="G93" i="13"/>
  <c r="F93" i="13"/>
  <c r="E93" i="13"/>
  <c r="D93" i="13"/>
  <c r="AF90" i="13"/>
  <c r="AE90" i="13"/>
  <c r="AD90" i="13"/>
  <c r="AC90" i="13"/>
  <c r="AB90" i="13"/>
  <c r="AA90" i="13"/>
  <c r="Z90" i="13"/>
  <c r="J90" i="13"/>
  <c r="I90" i="13"/>
  <c r="H90" i="13"/>
  <c r="G90" i="13"/>
  <c r="F90" i="13"/>
  <c r="E90" i="13"/>
  <c r="D90" i="13"/>
  <c r="AI40" i="13"/>
  <c r="Y40" i="13"/>
  <c r="AM39" i="13"/>
  <c r="AI39" i="13"/>
  <c r="AG39" i="13"/>
  <c r="AF39" i="13"/>
  <c r="AE39" i="13"/>
  <c r="AD39" i="13"/>
  <c r="AC39" i="13"/>
  <c r="AB39" i="13"/>
  <c r="AA39" i="13"/>
  <c r="Z39" i="13"/>
  <c r="Y39" i="13"/>
  <c r="X39" i="13"/>
  <c r="AI37" i="13"/>
  <c r="Y37" i="13"/>
  <c r="AM36" i="13"/>
  <c r="AI36" i="13"/>
  <c r="AG36" i="13"/>
  <c r="AF36" i="13"/>
  <c r="AE36" i="13"/>
  <c r="AD36" i="13"/>
  <c r="AC36" i="13"/>
  <c r="AB36" i="13"/>
  <c r="AA36" i="13"/>
  <c r="Z36" i="13"/>
  <c r="Y36" i="13"/>
  <c r="X36" i="13"/>
  <c r="AI34" i="13"/>
  <c r="Y34" i="13"/>
  <c r="AM33" i="13"/>
  <c r="AI33" i="13"/>
  <c r="AG33" i="13"/>
  <c r="AF33" i="13"/>
  <c r="AE33" i="13"/>
  <c r="AD33" i="13"/>
  <c r="AC33" i="13"/>
  <c r="AB33" i="13"/>
  <c r="AA33" i="13"/>
  <c r="Z33" i="13"/>
  <c r="Y33" i="13"/>
  <c r="X33" i="13"/>
  <c r="AM30" i="13"/>
  <c r="AI31" i="13"/>
  <c r="AI30" i="13"/>
  <c r="AG30" i="13"/>
  <c r="Y30" i="13"/>
  <c r="Y31" i="13"/>
  <c r="X30" i="13"/>
  <c r="AF30" i="13"/>
  <c r="AE30" i="13"/>
  <c r="AD30" i="13"/>
  <c r="AC30" i="13"/>
  <c r="AB30" i="13"/>
  <c r="AA30" i="13"/>
  <c r="Z30" i="13"/>
  <c r="M52" i="13"/>
  <c r="C52" i="13"/>
  <c r="U51" i="13"/>
  <c r="Q51" i="13"/>
  <c r="M51" i="13"/>
  <c r="K51" i="13"/>
  <c r="J51" i="13"/>
  <c r="I51" i="13"/>
  <c r="H51" i="13"/>
  <c r="G51" i="13"/>
  <c r="F51" i="13"/>
  <c r="E51" i="13"/>
  <c r="D51" i="13"/>
  <c r="C51" i="13"/>
  <c r="B51" i="13"/>
  <c r="M49" i="13"/>
  <c r="C49" i="13"/>
  <c r="U48" i="13"/>
  <c r="Q48" i="13"/>
  <c r="M48" i="13"/>
  <c r="K48" i="13"/>
  <c r="J48" i="13"/>
  <c r="I48" i="13"/>
  <c r="H48" i="13"/>
  <c r="G48" i="13"/>
  <c r="F48" i="13"/>
  <c r="E48" i="13"/>
  <c r="D48" i="13"/>
  <c r="C48" i="13"/>
  <c r="B48" i="13"/>
  <c r="M46" i="13"/>
  <c r="C46" i="13"/>
  <c r="U45" i="13"/>
  <c r="Q45" i="13"/>
  <c r="M45" i="13"/>
  <c r="K45" i="13"/>
  <c r="J45" i="13"/>
  <c r="I45" i="13"/>
  <c r="H45" i="13"/>
  <c r="G45" i="13"/>
  <c r="F45" i="13"/>
  <c r="E45" i="13"/>
  <c r="D45" i="13"/>
  <c r="C45" i="13"/>
  <c r="B45" i="13"/>
  <c r="M43" i="13"/>
  <c r="C43" i="13"/>
  <c r="U42" i="13"/>
  <c r="Q42" i="13"/>
  <c r="M42" i="13"/>
  <c r="K42" i="13"/>
  <c r="J42" i="13"/>
  <c r="I42" i="13"/>
  <c r="H42" i="13"/>
  <c r="G42" i="13"/>
  <c r="F42" i="13"/>
  <c r="E42" i="13"/>
  <c r="D42" i="13"/>
  <c r="C42" i="13"/>
  <c r="B42" i="13"/>
  <c r="M40" i="13"/>
  <c r="C40" i="13"/>
  <c r="U39" i="13"/>
  <c r="Q39" i="13"/>
  <c r="M39" i="13"/>
  <c r="K39" i="13"/>
  <c r="J39" i="13"/>
  <c r="I39" i="13"/>
  <c r="H39" i="13"/>
  <c r="G39" i="13"/>
  <c r="F39" i="13"/>
  <c r="E39" i="13"/>
  <c r="D39" i="13"/>
  <c r="C39" i="13"/>
  <c r="B39" i="13"/>
  <c r="M37" i="13"/>
  <c r="C37" i="13"/>
  <c r="U36" i="13"/>
  <c r="Q36" i="13"/>
  <c r="M36" i="13"/>
  <c r="K36" i="13"/>
  <c r="J36" i="13"/>
  <c r="I36" i="13"/>
  <c r="H36" i="13"/>
  <c r="G36" i="13"/>
  <c r="F36" i="13"/>
  <c r="E36" i="13"/>
  <c r="D36" i="13"/>
  <c r="C36" i="13"/>
  <c r="B36" i="13"/>
  <c r="M34" i="13"/>
  <c r="C34" i="13"/>
  <c r="U33" i="13"/>
  <c r="Q33" i="13"/>
  <c r="M33" i="13"/>
  <c r="K33" i="13"/>
  <c r="J33" i="13"/>
  <c r="I33" i="13"/>
  <c r="H33" i="13"/>
  <c r="G33" i="13"/>
  <c r="F33" i="13"/>
  <c r="E33" i="13"/>
  <c r="D33" i="13"/>
  <c r="C33" i="13"/>
  <c r="B33" i="13"/>
  <c r="U30" i="13"/>
  <c r="Q30" i="13"/>
  <c r="M31" i="13"/>
  <c r="C31" i="13"/>
  <c r="M30" i="13"/>
  <c r="K30" i="13"/>
  <c r="C30" i="13"/>
  <c r="B30" i="13"/>
  <c r="J30" i="13"/>
  <c r="I30" i="13"/>
  <c r="H30" i="13"/>
  <c r="G30" i="13"/>
  <c r="F30" i="13"/>
  <c r="E30" i="13"/>
  <c r="D30" i="13"/>
  <c r="Q4" i="20"/>
  <c r="P4" i="20"/>
  <c r="O4" i="20"/>
  <c r="N4" i="20"/>
  <c r="M4" i="20"/>
  <c r="L4" i="20"/>
  <c r="K4" i="20"/>
  <c r="H4" i="20"/>
  <c r="J4" i="20"/>
  <c r="I4" i="20"/>
  <c r="AG85" i="10"/>
  <c r="Q85" i="10"/>
  <c r="H85" i="10"/>
  <c r="L112" i="10"/>
  <c r="B112" i="10"/>
  <c r="P111" i="10"/>
  <c r="L111" i="10"/>
  <c r="J111" i="10"/>
  <c r="B111" i="10"/>
  <c r="L109" i="10"/>
  <c r="B109" i="10"/>
  <c r="P108" i="10"/>
  <c r="L108" i="10"/>
  <c r="J108" i="10"/>
  <c r="B108" i="10"/>
  <c r="AF106" i="10"/>
  <c r="V106" i="10"/>
  <c r="L106" i="10"/>
  <c r="B106" i="10"/>
  <c r="AJ105" i="10"/>
  <c r="AF105" i="10"/>
  <c r="AD105" i="10"/>
  <c r="V105" i="10"/>
  <c r="P105" i="10"/>
  <c r="L105" i="10"/>
  <c r="J105" i="10"/>
  <c r="B105" i="10"/>
  <c r="AF103" i="10"/>
  <c r="V103" i="10"/>
  <c r="L103" i="10"/>
  <c r="B103" i="10"/>
  <c r="AJ102" i="10"/>
  <c r="AF102" i="10"/>
  <c r="AD102" i="10"/>
  <c r="V102" i="10"/>
  <c r="P102" i="10"/>
  <c r="L102" i="10"/>
  <c r="J102" i="10"/>
  <c r="B102" i="10"/>
  <c r="AF100" i="10"/>
  <c r="V100" i="10"/>
  <c r="L100" i="10"/>
  <c r="B100" i="10"/>
  <c r="AJ99" i="10"/>
  <c r="AF99" i="10"/>
  <c r="AD99" i="10"/>
  <c r="V99" i="10"/>
  <c r="P99" i="10"/>
  <c r="L99" i="10"/>
  <c r="J99" i="10"/>
  <c r="B99" i="10"/>
  <c r="AF97" i="10"/>
  <c r="V97" i="10"/>
  <c r="L97" i="10"/>
  <c r="B97" i="10"/>
  <c r="AJ96" i="10"/>
  <c r="AF96" i="10"/>
  <c r="AD96" i="10"/>
  <c r="V96" i="10"/>
  <c r="P96" i="10"/>
  <c r="L96" i="10"/>
  <c r="J96" i="10"/>
  <c r="B96" i="10"/>
  <c r="AF94" i="10"/>
  <c r="V94" i="10"/>
  <c r="L94" i="10"/>
  <c r="B94" i="10"/>
  <c r="AJ93" i="10"/>
  <c r="AF93" i="10"/>
  <c r="AD93" i="10"/>
  <c r="V93" i="10"/>
  <c r="P93" i="10"/>
  <c r="L93" i="10"/>
  <c r="J93" i="10"/>
  <c r="B93" i="10"/>
  <c r="AF91" i="10"/>
  <c r="V91" i="10"/>
  <c r="L91" i="10"/>
  <c r="B91" i="10"/>
  <c r="AJ90" i="10"/>
  <c r="AF90" i="10"/>
  <c r="AD90" i="10"/>
  <c r="V90" i="10"/>
  <c r="P90" i="10"/>
  <c r="L90" i="10"/>
  <c r="J90" i="10"/>
  <c r="B90" i="10"/>
  <c r="B113" i="10"/>
  <c r="B110" i="10"/>
  <c r="V107" i="10"/>
  <c r="B107" i="10"/>
  <c r="V104" i="10"/>
  <c r="B104" i="10"/>
  <c r="V101" i="10"/>
  <c r="B101" i="10"/>
  <c r="V98" i="10"/>
  <c r="B98" i="10"/>
  <c r="V95" i="10"/>
  <c r="B95" i="10"/>
  <c r="V92" i="10"/>
  <c r="B92" i="10"/>
  <c r="I4" i="23"/>
  <c r="I3" i="23"/>
  <c r="V47" i="10"/>
  <c r="AF46" i="10"/>
  <c r="V46" i="10"/>
  <c r="AJ45" i="10"/>
  <c r="AF45" i="10"/>
  <c r="AD45" i="10"/>
  <c r="V45" i="10"/>
  <c r="V44" i="10"/>
  <c r="AF43" i="10"/>
  <c r="V43" i="10"/>
  <c r="AJ42" i="10"/>
  <c r="AF42" i="10"/>
  <c r="AD42" i="10"/>
  <c r="V42" i="10"/>
  <c r="V41" i="10"/>
  <c r="AF40" i="10"/>
  <c r="V40" i="10"/>
  <c r="AJ39" i="10"/>
  <c r="AF39" i="10"/>
  <c r="AD39" i="10"/>
  <c r="V39" i="10"/>
  <c r="V38" i="10"/>
  <c r="AF37" i="10"/>
  <c r="V37" i="10"/>
  <c r="AJ36" i="10"/>
  <c r="AF36" i="10"/>
  <c r="AD36" i="10"/>
  <c r="V36" i="10"/>
  <c r="V35" i="10"/>
  <c r="AF34" i="10"/>
  <c r="V34" i="10"/>
  <c r="AJ33" i="10"/>
  <c r="AF33" i="10"/>
  <c r="AD33" i="10"/>
  <c r="V33" i="10"/>
  <c r="AJ30" i="10"/>
  <c r="AF31" i="10"/>
  <c r="AF30" i="10"/>
  <c r="AD30" i="10"/>
  <c r="V31" i="10"/>
  <c r="V30" i="10"/>
  <c r="V32" i="10"/>
  <c r="H25" i="10"/>
  <c r="B53" i="10"/>
  <c r="L52" i="10"/>
  <c r="B52" i="10"/>
  <c r="P51" i="10"/>
  <c r="L51" i="10"/>
  <c r="J51" i="10"/>
  <c r="B51" i="10"/>
  <c r="B50" i="10"/>
  <c r="L49" i="10"/>
  <c r="B49" i="10"/>
  <c r="P48" i="10"/>
  <c r="L48" i="10"/>
  <c r="J48" i="10"/>
  <c r="B48" i="10"/>
  <c r="B47" i="10"/>
  <c r="L46" i="10"/>
  <c r="B46" i="10"/>
  <c r="P45" i="10"/>
  <c r="L45" i="10"/>
  <c r="J45" i="10"/>
  <c r="B45" i="10"/>
  <c r="B44" i="10"/>
  <c r="L43" i="10"/>
  <c r="B43" i="10"/>
  <c r="P42" i="10"/>
  <c r="L42" i="10"/>
  <c r="J42" i="10"/>
  <c r="B42" i="10"/>
  <c r="B41" i="10"/>
  <c r="L40" i="10"/>
  <c r="B40" i="10"/>
  <c r="P39" i="10"/>
  <c r="L39" i="10"/>
  <c r="J39" i="10"/>
  <c r="B39" i="10"/>
  <c r="B38" i="10"/>
  <c r="L37" i="10"/>
  <c r="B37" i="10"/>
  <c r="P36" i="10"/>
  <c r="L36" i="10"/>
  <c r="J36" i="10"/>
  <c r="B36" i="10"/>
  <c r="B35" i="10"/>
  <c r="L34" i="10"/>
  <c r="B34" i="10"/>
  <c r="P33" i="10"/>
  <c r="L33" i="10"/>
  <c r="J33" i="10"/>
  <c r="B33" i="10"/>
  <c r="L31" i="10"/>
  <c r="B31" i="10"/>
  <c r="P30" i="10"/>
  <c r="L30" i="10"/>
  <c r="J30" i="10"/>
  <c r="B30" i="10"/>
  <c r="B32" i="10"/>
  <c r="R4" i="20" l="1"/>
  <c r="AG25" i="10"/>
  <c r="I4" i="24"/>
  <c r="I3" i="24"/>
  <c r="Q25" i="10"/>
  <c r="AJ83" i="13"/>
  <c r="AJ23" i="13"/>
  <c r="G4" i="20"/>
  <c r="F4" i="20"/>
  <c r="E4" i="20"/>
  <c r="AG83" i="10"/>
  <c r="AG23" i="10"/>
  <c r="G118" i="13"/>
  <c r="Z118" i="13"/>
  <c r="G119" i="13"/>
  <c r="Z119" i="13"/>
  <c r="Z59" i="13"/>
  <c r="G59" i="13"/>
  <c r="Z58" i="13"/>
  <c r="G58" i="13"/>
  <c r="F118" i="10"/>
  <c r="W118" i="10"/>
  <c r="F119" i="10"/>
  <c r="W119" i="10"/>
  <c r="F58" i="10" l="1"/>
  <c r="W59" i="10"/>
  <c r="W58" i="10"/>
  <c r="F59" i="10"/>
</calcChain>
</file>

<file path=xl/sharedStrings.xml><?xml version="1.0" encoding="utf-8"?>
<sst xmlns="http://schemas.openxmlformats.org/spreadsheetml/2006/main" count="297" uniqueCount="117">
  <si>
    <t>参 加 申 込 書</t>
  </si>
  <si>
    <t>団体</t>
  </si>
  <si>
    <t>県名</t>
  </si>
  <si>
    <t>フリガナ</t>
  </si>
  <si>
    <t>学校名</t>
  </si>
  <si>
    <t>高等学校</t>
  </si>
  <si>
    <t>所在地</t>
  </si>
  <si>
    <t>電　話</t>
  </si>
  <si>
    <t>コーチ名</t>
  </si>
  <si>
    <t>監督名</t>
  </si>
  <si>
    <t>マネージャー名</t>
  </si>
  <si>
    <t>１　団体組手</t>
  </si>
  <si>
    <t>県順位</t>
  </si>
  <si>
    <t>２　団体形</t>
  </si>
  <si>
    <t>（フリガナ）</t>
  </si>
  <si>
    <t>学年</t>
  </si>
  <si>
    <t>生年月日（年齢）</t>
  </si>
  <si>
    <t>全空連　登録番号</t>
  </si>
  <si>
    <t>選　手　氏　名</t>
  </si>
  <si>
    <t>　には使用致しません。</t>
  </si>
  <si>
    <t>参加申し込みをいたします。</t>
  </si>
  <si>
    <t>高等学校長</t>
  </si>
  <si>
    <t>印</t>
  </si>
  <si>
    <t>全九州高等学校空手道新人大会会長　殿</t>
  </si>
  <si>
    <t>個人</t>
  </si>
  <si>
    <t>１　個人組手</t>
  </si>
  <si>
    <t>２　個人形</t>
  </si>
  <si>
    <t>　上記の者は本校在学生徒であり、標記大会に出場することを認め、</t>
    <phoneticPr fontId="24"/>
  </si>
  <si>
    <t>フリガナ</t>
    <phoneticPr fontId="24"/>
  </si>
  <si>
    <t>県順位</t>
    <phoneticPr fontId="24"/>
  </si>
  <si>
    <t>引率責任者</t>
    <rPh sb="0" eb="2">
      <t>インソツ</t>
    </rPh>
    <rPh sb="2" eb="5">
      <t>セキニンシャ</t>
    </rPh>
    <phoneticPr fontId="24"/>
  </si>
  <si>
    <t>校長名</t>
    <rPh sb="0" eb="3">
      <t>コウチョウメイ</t>
    </rPh>
    <phoneticPr fontId="24"/>
  </si>
  <si>
    <t>フリガナ</t>
    <phoneticPr fontId="24"/>
  </si>
  <si>
    <t>　上記の者は本校在学生徒であり、標記大会に出場することを認め、</t>
    <phoneticPr fontId="24"/>
  </si>
  <si>
    <t>高等学校</t>
    <rPh sb="0" eb="2">
      <t>コウトウ</t>
    </rPh>
    <rPh sb="2" eb="4">
      <t>ガッコウ</t>
    </rPh>
    <phoneticPr fontId="24"/>
  </si>
  <si>
    <t>　</t>
  </si>
  <si>
    <t>階級</t>
    <rPh sb="0" eb="2">
      <t>カイキュウ</t>
    </rPh>
    <phoneticPr fontId="24"/>
  </si>
  <si>
    <t>男子の部</t>
  </si>
  <si>
    <t>監督
全空連登録番号</t>
    <rPh sb="0" eb="2">
      <t>カントク</t>
    </rPh>
    <phoneticPr fontId="24"/>
  </si>
  <si>
    <t>女子の部</t>
  </si>
  <si>
    <t>県名</t>
    <rPh sb="0" eb="2">
      <t>ケンメイ</t>
    </rPh>
    <phoneticPr fontId="24"/>
  </si>
  <si>
    <t>学校名</t>
    <rPh sb="0" eb="3">
      <t>ガッコウメイ</t>
    </rPh>
    <phoneticPr fontId="24"/>
  </si>
  <si>
    <t>校長名</t>
    <rPh sb="0" eb="2">
      <t>コウチョウ</t>
    </rPh>
    <rPh sb="2" eb="3">
      <t>メイ</t>
    </rPh>
    <phoneticPr fontId="24"/>
  </si>
  <si>
    <t>学校名フリガナ</t>
    <rPh sb="0" eb="3">
      <t>ガッコウメイ</t>
    </rPh>
    <phoneticPr fontId="24"/>
  </si>
  <si>
    <t>校長フリガナ</t>
    <rPh sb="0" eb="2">
      <t>コウチョウ</t>
    </rPh>
    <phoneticPr fontId="24"/>
  </si>
  <si>
    <t>学校郵便番号</t>
    <rPh sb="0" eb="2">
      <t>ガッコウ</t>
    </rPh>
    <rPh sb="2" eb="6">
      <t>ユウビンバンゴウ</t>
    </rPh>
    <phoneticPr fontId="24"/>
  </si>
  <si>
    <t>学校所在地</t>
    <rPh sb="0" eb="2">
      <t>ガッコウ</t>
    </rPh>
    <rPh sb="2" eb="5">
      <t>ショザイチ</t>
    </rPh>
    <phoneticPr fontId="24"/>
  </si>
  <si>
    <t>引率責任者フリガナ</t>
    <rPh sb="0" eb="2">
      <t>インソツ</t>
    </rPh>
    <rPh sb="2" eb="5">
      <t>セキニンシャ</t>
    </rPh>
    <phoneticPr fontId="24"/>
  </si>
  <si>
    <t>コーチ名</t>
    <rPh sb="3" eb="4">
      <t>メイ</t>
    </rPh>
    <phoneticPr fontId="24"/>
  </si>
  <si>
    <t>監督名</t>
    <rPh sb="0" eb="2">
      <t>カントク</t>
    </rPh>
    <rPh sb="2" eb="3">
      <t>メイ</t>
    </rPh>
    <phoneticPr fontId="24"/>
  </si>
  <si>
    <t>監督フリガナ</t>
    <rPh sb="0" eb="2">
      <t>カントク</t>
    </rPh>
    <phoneticPr fontId="24"/>
  </si>
  <si>
    <t>監督全空連番号</t>
    <rPh sb="0" eb="2">
      <t>カントク</t>
    </rPh>
    <rPh sb="2" eb="5">
      <t>ゼンクウレン</t>
    </rPh>
    <rPh sb="5" eb="7">
      <t>バンゴウ</t>
    </rPh>
    <phoneticPr fontId="24"/>
  </si>
  <si>
    <t>ﾏﾈｰｼﾞｬｰ名</t>
    <rPh sb="7" eb="8">
      <t>メイ</t>
    </rPh>
    <phoneticPr fontId="24"/>
  </si>
  <si>
    <t>半角数字</t>
    <rPh sb="0" eb="2">
      <t>ハンカク</t>
    </rPh>
    <rPh sb="2" eb="4">
      <t>スウジ</t>
    </rPh>
    <phoneticPr fontId="24"/>
  </si>
  <si>
    <t>半角数字</t>
    <rPh sb="0" eb="4">
      <t>ハンカクスウジ</t>
    </rPh>
    <phoneticPr fontId="24"/>
  </si>
  <si>
    <t>全角カナ</t>
    <rPh sb="0" eb="2">
      <t>ゼンカク</t>
    </rPh>
    <phoneticPr fontId="24"/>
  </si>
  <si>
    <t>項目</t>
    <rPh sb="0" eb="2">
      <t>コウモク</t>
    </rPh>
    <phoneticPr fontId="24"/>
  </si>
  <si>
    <t>入力</t>
    <rPh sb="0" eb="2">
      <t>ニュウリョク</t>
    </rPh>
    <phoneticPr fontId="24"/>
  </si>
  <si>
    <t>注意事項</t>
    <rPh sb="0" eb="4">
      <t>チュウイジコウ</t>
    </rPh>
    <phoneticPr fontId="24"/>
  </si>
  <si>
    <t>電話番号</t>
    <rPh sb="2" eb="4">
      <t>バンゴウ</t>
    </rPh>
    <phoneticPr fontId="24"/>
  </si>
  <si>
    <t>電話番号</t>
    <rPh sb="0" eb="2">
      <t>デンワ</t>
    </rPh>
    <rPh sb="2" eb="4">
      <t>バンゴウ</t>
    </rPh>
    <phoneticPr fontId="24"/>
  </si>
  <si>
    <t>FAX番号</t>
    <rPh sb="3" eb="5">
      <t>バンゴウ</t>
    </rPh>
    <phoneticPr fontId="24"/>
  </si>
  <si>
    <t>年月日</t>
    <rPh sb="0" eb="3">
      <t>ネンガッピ</t>
    </rPh>
    <phoneticPr fontId="24"/>
  </si>
  <si>
    <t>全角数字</t>
    <rPh sb="0" eb="2">
      <t>ゼンカク</t>
    </rPh>
    <rPh sb="2" eb="4">
      <t>スウジ</t>
    </rPh>
    <phoneticPr fontId="24"/>
  </si>
  <si>
    <t>※すべて氏名は姓と名の間は全角スペースを入れてください。</t>
    <rPh sb="4" eb="6">
      <t>シメイ</t>
    </rPh>
    <rPh sb="7" eb="8">
      <t>セイ</t>
    </rPh>
    <rPh sb="9" eb="10">
      <t>メイ</t>
    </rPh>
    <rPh sb="11" eb="12">
      <t>アイダ</t>
    </rPh>
    <rPh sb="13" eb="15">
      <t>ゼンカク</t>
    </rPh>
    <rPh sb="20" eb="21">
      <t>イ</t>
    </rPh>
    <phoneticPr fontId="24"/>
  </si>
  <si>
    <t>引率携帯番号</t>
    <rPh sb="0" eb="2">
      <t>インソツ</t>
    </rPh>
    <rPh sb="2" eb="4">
      <t>ケイタイ</t>
    </rPh>
    <rPh sb="4" eb="6">
      <t>バンゴウ</t>
    </rPh>
    <phoneticPr fontId="24"/>
  </si>
  <si>
    <t>※個人情報は、本大会の連絡業務以外</t>
    <phoneticPr fontId="24"/>
  </si>
  <si>
    <t>は使用致しません。</t>
    <phoneticPr fontId="24"/>
  </si>
  <si>
    <t>　個人情報は、本大会の連絡業務以外に</t>
    <phoneticPr fontId="24"/>
  </si>
  <si>
    <t>　個人情報は、本大会の連絡業務以外に</t>
    <phoneticPr fontId="24"/>
  </si>
  <si>
    <t>全空連　
登録番号</t>
    <phoneticPr fontId="24"/>
  </si>
  <si>
    <t>ﾏﾈｰｼﾞｬｰ名</t>
    <phoneticPr fontId="24"/>
  </si>
  <si>
    <t>学　校　名</t>
  </si>
  <si>
    <t>校　長　名</t>
    <rPh sb="0" eb="1">
      <t>コウ</t>
    </rPh>
    <rPh sb="2" eb="3">
      <t>ナガ</t>
    </rPh>
    <rPh sb="4" eb="5">
      <t>メイ</t>
    </rPh>
    <phoneticPr fontId="24"/>
  </si>
  <si>
    <t>監　督　名</t>
    <rPh sb="0" eb="1">
      <t>カン</t>
    </rPh>
    <rPh sb="2" eb="3">
      <t>トク</t>
    </rPh>
    <rPh sb="4" eb="5">
      <t>メイ</t>
    </rPh>
    <phoneticPr fontId="24"/>
  </si>
  <si>
    <t>男　　子</t>
  </si>
  <si>
    <t>女　　子</t>
  </si>
  <si>
    <t>出　場　費</t>
  </si>
  <si>
    <t>団形</t>
    <phoneticPr fontId="24"/>
  </si>
  <si>
    <t>団組(５)</t>
    <phoneticPr fontId="24"/>
  </si>
  <si>
    <t>団組(３)</t>
    <phoneticPr fontId="24"/>
  </si>
  <si>
    <t>個形</t>
  </si>
  <si>
    <t>個組</t>
  </si>
  <si>
    <t>団形</t>
  </si>
  <si>
    <t>　※出場種目に出場数を入力する。団体１チーム２０，０００円、個人１人１種目２，０００円</t>
    <rPh sb="2" eb="4">
      <t>シュツジョウ</t>
    </rPh>
    <rPh sb="4" eb="6">
      <t>シュモク</t>
    </rPh>
    <rPh sb="7" eb="9">
      <t>シュツジョウ</t>
    </rPh>
    <rPh sb="9" eb="10">
      <t>スウ</t>
    </rPh>
    <rPh sb="11" eb="13">
      <t>ニュウリョク</t>
    </rPh>
    <rPh sb="16" eb="18">
      <t>ダンタイ</t>
    </rPh>
    <rPh sb="24" eb="29">
      <t>０００エン</t>
    </rPh>
    <rPh sb="30" eb="32">
      <t>コジン</t>
    </rPh>
    <rPh sb="33" eb="34">
      <t>ニン</t>
    </rPh>
    <rPh sb="35" eb="37">
      <t>シュモク</t>
    </rPh>
    <rPh sb="42" eb="43">
      <t>エン</t>
    </rPh>
    <phoneticPr fontId="24"/>
  </si>
  <si>
    <t>氏名</t>
    <rPh sb="0" eb="2">
      <t>シメイ</t>
    </rPh>
    <phoneticPr fontId="24"/>
  </si>
  <si>
    <t>団体組手</t>
    <rPh sb="0" eb="2">
      <t>ダンタイ</t>
    </rPh>
    <rPh sb="2" eb="4">
      <t>クミテ</t>
    </rPh>
    <phoneticPr fontId="24"/>
  </si>
  <si>
    <t>団体形</t>
    <rPh sb="0" eb="3">
      <t>ダンタイカタ</t>
    </rPh>
    <phoneticPr fontId="24"/>
  </si>
  <si>
    <t>個人組手</t>
    <rPh sb="0" eb="4">
      <t>コジンクミテ</t>
    </rPh>
    <phoneticPr fontId="24"/>
  </si>
  <si>
    <t>個人形</t>
    <rPh sb="0" eb="2">
      <t>コジン</t>
    </rPh>
    <rPh sb="2" eb="3">
      <t>カタ</t>
    </rPh>
    <phoneticPr fontId="24"/>
  </si>
  <si>
    <t>表示番号</t>
    <rPh sb="0" eb="4">
      <t>ヒョウジバンゴウ</t>
    </rPh>
    <phoneticPr fontId="24"/>
  </si>
  <si>
    <t>順位</t>
    <rPh sb="0" eb="2">
      <t>ジュンイ</t>
    </rPh>
    <phoneticPr fontId="24"/>
  </si>
  <si>
    <t>学年</t>
    <rPh sb="0" eb="2">
      <t>ガクネン</t>
    </rPh>
    <phoneticPr fontId="24"/>
  </si>
  <si>
    <t>生年月日</t>
    <rPh sb="0" eb="4">
      <t>セイネンガッピ</t>
    </rPh>
    <phoneticPr fontId="24"/>
  </si>
  <si>
    <t>全空連番号</t>
    <rPh sb="0" eb="3">
      <t>ゼンクウレン</t>
    </rPh>
    <rPh sb="3" eb="5">
      <t>バンゴウ</t>
    </rPh>
    <phoneticPr fontId="24"/>
  </si>
  <si>
    <t>団体組手</t>
    <rPh sb="0" eb="4">
      <t>ダンタイクミテ</t>
    </rPh>
    <phoneticPr fontId="24"/>
  </si>
  <si>
    <t>出場費</t>
    <rPh sb="0" eb="3">
      <t>シュツジョウヒ</t>
    </rPh>
    <phoneticPr fontId="24"/>
  </si>
  <si>
    <t>団体種目</t>
    <rPh sb="0" eb="2">
      <t>ダンタイ</t>
    </rPh>
    <rPh sb="2" eb="4">
      <t>シュモク</t>
    </rPh>
    <phoneticPr fontId="24"/>
  </si>
  <si>
    <t>選手入力</t>
    <rPh sb="0" eb="4">
      <t>センシュニュウリョク</t>
    </rPh>
    <phoneticPr fontId="24"/>
  </si>
  <si>
    <t>番号</t>
    <rPh sb="0" eb="2">
      <t>バンゴウ</t>
    </rPh>
    <phoneticPr fontId="24"/>
  </si>
  <si>
    <t>団体入力</t>
    <rPh sb="0" eb="2">
      <t>ダンタイ</t>
    </rPh>
    <rPh sb="2" eb="4">
      <t>ニュウリョク</t>
    </rPh>
    <phoneticPr fontId="24"/>
  </si>
  <si>
    <t>順位・推薦</t>
    <rPh sb="0" eb="2">
      <t>ジュンイ</t>
    </rPh>
    <rPh sb="3" eb="5">
      <t>スイセン</t>
    </rPh>
    <phoneticPr fontId="24"/>
  </si>
  <si>
    <t>※個人種目のみの場合は入力不要</t>
    <rPh sb="1" eb="5">
      <t>コジンシュモク</t>
    </rPh>
    <rPh sb="8" eb="10">
      <t>バアイ</t>
    </rPh>
    <rPh sb="11" eb="15">
      <t>ニュウリョクフヨウ</t>
    </rPh>
    <phoneticPr fontId="24"/>
  </si>
  <si>
    <t>生年月日</t>
    <phoneticPr fontId="24"/>
  </si>
  <si>
    <t>回全九州新人大会基本事項入力</t>
    <rPh sb="0" eb="1">
      <t>カイ</t>
    </rPh>
    <rPh sb="1" eb="2">
      <t>ゼン</t>
    </rPh>
    <rPh sb="2" eb="4">
      <t>キュウシュウ</t>
    </rPh>
    <rPh sb="4" eb="6">
      <t>シンジン</t>
    </rPh>
    <rPh sb="6" eb="8">
      <t>タイカイ</t>
    </rPh>
    <rPh sb="8" eb="14">
      <t>キホンジコウニュウリョク</t>
    </rPh>
    <phoneticPr fontId="24"/>
  </si>
  <si>
    <t>女子監督名</t>
    <rPh sb="0" eb="2">
      <t>ジョシ</t>
    </rPh>
    <rPh sb="2" eb="4">
      <t>カントク</t>
    </rPh>
    <rPh sb="4" eb="5">
      <t>メイ</t>
    </rPh>
    <phoneticPr fontId="24"/>
  </si>
  <si>
    <t>女子監督フリガナ</t>
    <rPh sb="0" eb="2">
      <t>ジョシ</t>
    </rPh>
    <rPh sb="2" eb="4">
      <t>カントク</t>
    </rPh>
    <phoneticPr fontId="24"/>
  </si>
  <si>
    <t>女子監督全空連番号</t>
    <rPh sb="0" eb="2">
      <t>ジョシ</t>
    </rPh>
    <rPh sb="2" eb="4">
      <t>カントク</t>
    </rPh>
    <rPh sb="4" eb="7">
      <t>ゼンクウレン</t>
    </rPh>
    <rPh sb="7" eb="9">
      <t>バンゴウ</t>
    </rPh>
    <phoneticPr fontId="24"/>
  </si>
  <si>
    <t>※個人種目における全国選抜大会推薦選手は、順位・推薦欄に「推薦」と入力してください。</t>
    <rPh sb="1" eb="5">
      <t>コジンシュモク</t>
    </rPh>
    <rPh sb="9" eb="15">
      <t>ゼンコクセンバツタイカイ</t>
    </rPh>
    <rPh sb="15" eb="19">
      <t>スイセンセンシュ</t>
    </rPh>
    <rPh sb="21" eb="23">
      <t>ジュンイ</t>
    </rPh>
    <rPh sb="24" eb="26">
      <t>スイセン</t>
    </rPh>
    <rPh sb="26" eb="27">
      <t>ラン</t>
    </rPh>
    <rPh sb="29" eb="31">
      <t>スイセン</t>
    </rPh>
    <rPh sb="33" eb="35">
      <t>ニュウリョク</t>
    </rPh>
    <phoneticPr fontId="24"/>
  </si>
  <si>
    <t>　男女出場校で女子監督が別な場合は女子監督欄に入力してください。</t>
    <rPh sb="1" eb="3">
      <t>ダンジョ</t>
    </rPh>
    <rPh sb="3" eb="6">
      <t>シュツジョウコウ</t>
    </rPh>
    <rPh sb="7" eb="9">
      <t>ジョシ</t>
    </rPh>
    <rPh sb="9" eb="11">
      <t>カントク</t>
    </rPh>
    <rPh sb="12" eb="13">
      <t>ベツ</t>
    </rPh>
    <rPh sb="14" eb="16">
      <t>バアイ</t>
    </rPh>
    <rPh sb="17" eb="21">
      <t>ジョシカントク</t>
    </rPh>
    <rPh sb="21" eb="22">
      <t>ラン</t>
    </rPh>
    <rPh sb="23" eb="25">
      <t>ニュウリョク</t>
    </rPh>
    <phoneticPr fontId="24"/>
  </si>
  <si>
    <t>　男子のみ女子のみの場合は監督欄に入力してください。</t>
    <rPh sb="1" eb="3">
      <t>ダンシ</t>
    </rPh>
    <rPh sb="5" eb="7">
      <t>ジョシ</t>
    </rPh>
    <rPh sb="10" eb="12">
      <t>バアイ</t>
    </rPh>
    <rPh sb="13" eb="15">
      <t>カントク</t>
    </rPh>
    <rPh sb="15" eb="16">
      <t>ラン</t>
    </rPh>
    <rPh sb="17" eb="19">
      <t>ニュウリョク</t>
    </rPh>
    <phoneticPr fontId="24"/>
  </si>
  <si>
    <t>No</t>
    <phoneticPr fontId="24"/>
  </si>
  <si>
    <t>選　手　名</t>
    <rPh sb="0" eb="1">
      <t>セン</t>
    </rPh>
    <rPh sb="2" eb="3">
      <t>テ</t>
    </rPh>
    <rPh sb="4" eb="5">
      <t>メイ</t>
    </rPh>
    <phoneticPr fontId="24"/>
  </si>
  <si>
    <t>男子団体組手</t>
    <rPh sb="0" eb="6">
      <t>ダンシダンタイクミテ</t>
    </rPh>
    <phoneticPr fontId="24"/>
  </si>
  <si>
    <t>男子団体形</t>
    <rPh sb="0" eb="5">
      <t>ダンシダンタイカタ</t>
    </rPh>
    <phoneticPr fontId="24"/>
  </si>
  <si>
    <t>女子団体形</t>
    <rPh sb="0" eb="2">
      <t>ジョシ</t>
    </rPh>
    <rPh sb="2" eb="5">
      <t>ダンタイカタ</t>
    </rPh>
    <phoneticPr fontId="24"/>
  </si>
  <si>
    <t>女子団体組手</t>
    <rPh sb="0" eb="2">
      <t>ジョシ</t>
    </rPh>
    <rPh sb="2" eb="4">
      <t>ダンタイ</t>
    </rPh>
    <rPh sb="4" eb="6">
      <t>クミテ</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</si>
</sst>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位&quot;"/>
    <numFmt numFmtId="177" formatCode="0_ "/>
    <numFmt numFmtId="178" formatCode="0&quot;年&quot;"/>
    <numFmt numFmtId="179" formatCode="m&quot;月&quot;d&quot;日&quot;;@"/>
    <numFmt numFmtId="180" formatCode="0&quot;回全九州高校新人大会基本事項入力&quot;"/>
    <numFmt numFmtId="181" formatCode="#,##0_ "/>
  </numFmts>
  <fonts count="43" x14ac:knownFonts="1">
    <font>
      <sz val="11"/>
      <name val="ＭＳ Ｐゴシック"/>
      <family val="3"/>
      <charset val="128"/>
    </font>
    <font>
      <sz val="8"/>
      <color indexed="8"/>
      <name val="ＭＳ 明朝"/>
      <family val="1"/>
      <charset val="128"/>
    </font>
    <font>
      <b/>
      <sz val="11"/>
      <color indexed="8"/>
      <name val="ＭＳ Ｐゴシック"/>
      <family val="3"/>
      <charset val="128"/>
    </font>
    <font>
      <sz val="11"/>
      <color indexed="17"/>
      <name val="ＭＳ Ｐゴシック"/>
      <family val="3"/>
      <charset val="128"/>
    </font>
    <font>
      <sz val="11"/>
      <color indexed="20"/>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52"/>
      <name val="ＭＳ Ｐゴシック"/>
      <family val="3"/>
      <charset val="128"/>
    </font>
    <font>
      <b/>
      <sz val="11"/>
      <color indexed="52"/>
      <name val="ＭＳ Ｐゴシック"/>
      <family val="3"/>
      <charset val="128"/>
    </font>
    <font>
      <sz val="11"/>
      <color indexed="62"/>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i/>
      <sz val="11"/>
      <color indexed="23"/>
      <name val="ＭＳ Ｐゴシック"/>
      <family val="3"/>
      <charset val="128"/>
    </font>
    <font>
      <sz val="11"/>
      <color indexed="8"/>
      <name val="ＭＳ 明朝"/>
      <family val="1"/>
      <charset val="128"/>
    </font>
    <font>
      <sz val="11"/>
      <color indexed="8"/>
      <name val="ＭＳ Ｐ明朝"/>
      <family val="1"/>
      <charset val="128"/>
    </font>
    <font>
      <b/>
      <sz val="16"/>
      <color indexed="8"/>
      <name val="ＭＳ 明朝"/>
      <family val="1"/>
      <charset val="128"/>
    </font>
    <font>
      <sz val="10"/>
      <color indexed="8"/>
      <name val="ＭＳ 明朝"/>
      <family val="1"/>
      <charset val="128"/>
    </font>
    <font>
      <sz val="9"/>
      <color indexed="8"/>
      <name val="ＭＳ 明朝"/>
      <family val="1"/>
      <charset val="128"/>
    </font>
    <font>
      <sz val="6"/>
      <name val="ＭＳ Ｐゴシック"/>
      <family val="3"/>
      <charset val="128"/>
    </font>
    <font>
      <sz val="11"/>
      <name val="ＭＳ Ｐゴシック"/>
      <family val="3"/>
      <charset val="128"/>
    </font>
    <font>
      <sz val="11"/>
      <color indexed="8"/>
      <name val="ＭＳ ゴシック"/>
      <family val="3"/>
      <charset val="128"/>
    </font>
    <font>
      <b/>
      <sz val="11"/>
      <color rgb="FFFF0000"/>
      <name val="ＭＳ Ｐゴシック"/>
      <family val="3"/>
      <charset val="128"/>
    </font>
    <font>
      <sz val="11"/>
      <color theme="1"/>
      <name val="ＭＳ Ｐゴシック"/>
      <family val="2"/>
      <charset val="128"/>
      <scheme val="minor"/>
    </font>
    <font>
      <sz val="11"/>
      <color indexed="8"/>
      <name val="HG創英角ｺﾞｼｯｸUB"/>
      <family val="3"/>
      <charset val="128"/>
    </font>
    <font>
      <sz val="10"/>
      <name val="ＭＳ 明朝"/>
      <family val="1"/>
      <charset val="128"/>
    </font>
    <font>
      <sz val="11"/>
      <name val="HG丸ｺﾞｼｯｸM-PRO"/>
      <family val="3"/>
      <charset val="128"/>
    </font>
    <font>
      <sz val="12"/>
      <name val="HG丸ｺﾞｼｯｸM-PRO"/>
      <family val="3"/>
      <charset val="128"/>
    </font>
    <font>
      <sz val="16"/>
      <name val="ＭＳ Ｐゴシック"/>
      <family val="3"/>
      <charset val="128"/>
    </font>
    <font>
      <b/>
      <sz val="14"/>
      <name val="ＭＳ Ｐゴシック"/>
      <family val="3"/>
      <charset val="128"/>
    </font>
    <font>
      <sz val="11"/>
      <color theme="1"/>
      <name val="ＭＳ Ｐゴシック"/>
      <family val="3"/>
      <charset val="128"/>
    </font>
    <font>
      <sz val="14"/>
      <name val="ＭＳ Ｐゴシック"/>
      <family val="3"/>
      <charset val="128"/>
    </font>
    <font>
      <sz val="11"/>
      <color rgb="FFFF0000"/>
      <name val="ＭＳ Ｐゴシック"/>
      <family val="3"/>
      <charset val="128"/>
    </font>
    <font>
      <sz val="10"/>
      <name val="BIZ UD明朝 Medium"/>
      <family val="1"/>
      <charset val="128"/>
    </font>
    <font>
      <b/>
      <sz val="12"/>
      <name val="BIZ UD明朝 Medium"/>
      <family val="1"/>
      <charset val="128"/>
    </font>
    <font>
      <b/>
      <sz val="10"/>
      <name val="BIZ UD明朝 Medium"/>
      <family val="1"/>
      <charset val="128"/>
    </font>
    <font>
      <b/>
      <sz val="8"/>
      <name val="BIZ UD明朝 Medium"/>
      <family val="1"/>
      <charset val="128"/>
    </font>
    <font>
      <sz val="9"/>
      <name val="BIZ UD明朝 Medium"/>
      <family val="1"/>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CCCC"/>
        <bgColor indexed="64"/>
      </patternFill>
    </fill>
    <fill>
      <patternFill patternType="solid">
        <fgColor rgb="FFFFFFCC"/>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hair">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45">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25" fillId="22" borderId="2" applyNumberFormat="0" applyFont="0" applyAlignment="0" applyProtection="0">
      <alignment vertical="center"/>
    </xf>
    <xf numFmtId="0" fontId="11" fillId="0" borderId="3" applyNumberFormat="0" applyFill="0" applyAlignment="0" applyProtection="0">
      <alignment vertical="center"/>
    </xf>
    <xf numFmtId="0" fontId="4" fillId="3" borderId="0" applyNumberFormat="0" applyBorder="0" applyAlignment="0" applyProtection="0">
      <alignment vertical="center"/>
    </xf>
    <xf numFmtId="0" fontId="12" fillId="23" borderId="4" applyNumberFormat="0" applyAlignment="0" applyProtection="0">
      <alignment vertical="center"/>
    </xf>
    <xf numFmtId="0" fontId="6"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2" fillId="0" borderId="8" applyNumberFormat="0" applyFill="0" applyAlignment="0" applyProtection="0">
      <alignment vertical="center"/>
    </xf>
    <xf numFmtId="0" fontId="7" fillId="23" borderId="9" applyNumberFormat="0" applyAlignment="0" applyProtection="0">
      <alignment vertical="center"/>
    </xf>
    <xf numFmtId="0" fontId="18" fillId="0" borderId="0" applyNumberFormat="0" applyFill="0" applyBorder="0" applyAlignment="0" applyProtection="0">
      <alignment vertical="center"/>
    </xf>
    <xf numFmtId="0" fontId="13" fillId="7" borderId="4" applyNumberFormat="0" applyAlignment="0" applyProtection="0">
      <alignment vertical="center"/>
    </xf>
    <xf numFmtId="0" fontId="3" fillId="4" borderId="0" applyNumberFormat="0" applyBorder="0" applyAlignment="0" applyProtection="0">
      <alignment vertical="center"/>
    </xf>
    <xf numFmtId="0" fontId="28" fillId="0" borderId="0">
      <alignment vertical="center"/>
    </xf>
    <xf numFmtId="0" fontId="28" fillId="0" borderId="0">
      <alignment vertical="center"/>
    </xf>
    <xf numFmtId="0" fontId="25" fillId="0" borderId="0"/>
  </cellStyleXfs>
  <cellXfs count="322">
    <xf numFmtId="0" fontId="0" fillId="0" borderId="0" xfId="0">
      <alignment vertical="center"/>
    </xf>
    <xf numFmtId="0" fontId="19" fillId="0" borderId="0" xfId="0" applyFont="1">
      <alignment vertical="center"/>
    </xf>
    <xf numFmtId="0" fontId="19" fillId="0" borderId="0" xfId="0" applyFont="1" applyAlignment="1">
      <alignment horizontal="distributed" vertical="center"/>
    </xf>
    <xf numFmtId="49" fontId="19" fillId="0" borderId="0" xfId="0" applyNumberFormat="1" applyFont="1">
      <alignment vertical="center"/>
    </xf>
    <xf numFmtId="0" fontId="20" fillId="0" borderId="0" xfId="0" applyFont="1">
      <alignment vertical="center"/>
    </xf>
    <xf numFmtId="0" fontId="19" fillId="0" borderId="0" xfId="0" applyFont="1" applyAlignment="1"/>
    <xf numFmtId="0" fontId="21" fillId="0" borderId="0" xfId="0" applyFont="1" applyAlignment="1">
      <alignment horizontal="center" vertical="center"/>
    </xf>
    <xf numFmtId="0" fontId="27" fillId="0" borderId="0" xfId="0" applyFont="1">
      <alignment vertical="center"/>
    </xf>
    <xf numFmtId="49" fontId="19" fillId="0" borderId="0" xfId="0" applyNumberFormat="1" applyFont="1" applyAlignment="1"/>
    <xf numFmtId="0" fontId="19" fillId="0" borderId="36" xfId="0" applyFont="1" applyBorder="1">
      <alignment vertical="center"/>
    </xf>
    <xf numFmtId="0" fontId="19" fillId="0" borderId="34" xfId="0" applyFont="1" applyBorder="1">
      <alignment vertical="center"/>
    </xf>
    <xf numFmtId="0" fontId="30" fillId="0" borderId="12" xfId="0" quotePrefix="1" applyFont="1" applyBorder="1" applyAlignment="1">
      <alignment horizontal="right"/>
    </xf>
    <xf numFmtId="0" fontId="30" fillId="0" borderId="14" xfId="0" applyFont="1" applyBorder="1" applyAlignment="1">
      <alignment horizontal="left"/>
    </xf>
    <xf numFmtId="0" fontId="31" fillId="0" borderId="18"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58" xfId="0" applyFont="1" applyBorder="1" applyAlignment="1">
      <alignment horizontal="center" vertical="center" wrapText="1"/>
    </xf>
    <xf numFmtId="0" fontId="31" fillId="0" borderId="66" xfId="0" applyFont="1" applyBorder="1" applyAlignment="1">
      <alignment horizontal="center" vertical="center" wrapText="1"/>
    </xf>
    <xf numFmtId="0" fontId="0" fillId="0" borderId="59" xfId="0" applyBorder="1" applyAlignment="1">
      <alignment horizontal="center"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24" borderId="18" xfId="0" applyFill="1" applyBorder="1" applyAlignment="1">
      <alignment horizontal="center" vertical="center" shrinkToFit="1"/>
    </xf>
    <xf numFmtId="0" fontId="0" fillId="24" borderId="18" xfId="0" applyFill="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74" xfId="0" applyBorder="1" applyAlignment="1">
      <alignment horizontal="left" vertical="center" indent="1" shrinkToFit="1"/>
    </xf>
    <xf numFmtId="0" fontId="0" fillId="0" borderId="45" xfId="0" applyBorder="1" applyAlignment="1">
      <alignment horizontal="left" vertical="center" indent="1" shrinkToFit="1"/>
    </xf>
    <xf numFmtId="0" fontId="0" fillId="0" borderId="20" xfId="0"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44" xfId="0" applyNumberFormat="1"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176" fontId="0" fillId="0" borderId="74" xfId="0" applyNumberFormat="1" applyBorder="1" applyAlignment="1" applyProtection="1">
      <alignment horizontal="center" vertical="center"/>
      <protection locked="0"/>
    </xf>
    <xf numFmtId="0" fontId="0" fillId="0" borderId="20" xfId="0" applyBorder="1" applyAlignment="1" applyProtection="1">
      <alignment horizontal="left" vertical="center" indent="1" shrinkToFit="1"/>
      <protection locked="0"/>
    </xf>
    <xf numFmtId="0" fontId="0" fillId="0" borderId="69"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76" fontId="0" fillId="0" borderId="43" xfId="0" applyNumberFormat="1" applyBorder="1" applyAlignment="1" applyProtection="1">
      <alignment horizontal="center" vertical="center"/>
      <protection locked="0"/>
    </xf>
    <xf numFmtId="0" fontId="0" fillId="0" borderId="18" xfId="0" applyBorder="1" applyAlignment="1" applyProtection="1">
      <alignment horizontal="left" vertical="center" indent="1" shrinkToFit="1"/>
      <protection locked="0"/>
    </xf>
    <xf numFmtId="0" fontId="0" fillId="0" borderId="70"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176" fontId="0" fillId="0" borderId="45" xfId="0" applyNumberFormat="1" applyBorder="1" applyAlignment="1" applyProtection="1">
      <alignment horizontal="center" vertical="center"/>
      <protection locked="0"/>
    </xf>
    <xf numFmtId="0" fontId="0" fillId="0" borderId="44" xfId="0" applyBorder="1" applyAlignment="1" applyProtection="1">
      <alignment horizontal="left" vertical="center" indent="1" shrinkToFit="1"/>
      <protection locked="0"/>
    </xf>
    <xf numFmtId="0" fontId="0" fillId="0" borderId="0" xfId="0" applyAlignment="1">
      <alignment horizontal="center" vertical="center"/>
    </xf>
    <xf numFmtId="0" fontId="0" fillId="0" borderId="59" xfId="0" applyBorder="1" applyAlignment="1">
      <alignment horizontal="center" vertical="center"/>
    </xf>
    <xf numFmtId="0" fontId="0" fillId="0" borderId="82" xfId="0" applyBorder="1" applyAlignment="1">
      <alignment horizontal="center" vertical="center" shrinkToFit="1"/>
    </xf>
    <xf numFmtId="0" fontId="0" fillId="0" borderId="85" xfId="0" applyBorder="1" applyAlignment="1">
      <alignment horizontal="center" vertical="center"/>
    </xf>
    <xf numFmtId="0" fontId="0" fillId="0" borderId="14" xfId="0" applyBorder="1" applyAlignment="1" applyProtection="1">
      <alignment horizontal="left" vertical="center" indent="1" shrinkToFit="1"/>
      <protection locked="0"/>
    </xf>
    <xf numFmtId="0" fontId="0" fillId="0" borderId="66" xfId="0" applyBorder="1" applyAlignment="1" applyProtection="1">
      <alignment horizontal="left" vertical="center" indent="1" shrinkToFit="1"/>
      <protection locked="0"/>
    </xf>
    <xf numFmtId="0" fontId="0" fillId="0" borderId="67" xfId="0" applyBorder="1" applyAlignment="1" applyProtection="1">
      <alignment horizontal="left" vertical="center" indent="1" shrinkToFit="1"/>
      <protection locked="0"/>
    </xf>
    <xf numFmtId="0" fontId="0" fillId="0" borderId="67" xfId="0" applyBorder="1" applyAlignment="1">
      <alignment horizontal="center" vertical="center"/>
    </xf>
    <xf numFmtId="177" fontId="0" fillId="0" borderId="13" xfId="0" applyNumberFormat="1" applyBorder="1" applyAlignment="1" applyProtection="1">
      <alignment horizontal="center" vertical="center"/>
      <protection locked="0"/>
    </xf>
    <xf numFmtId="177" fontId="0" fillId="0" borderId="71" xfId="0" applyNumberFormat="1" applyBorder="1" applyAlignment="1" applyProtection="1">
      <alignment horizontal="center" vertical="center"/>
      <protection locked="0"/>
    </xf>
    <xf numFmtId="177" fontId="0" fillId="0" borderId="72" xfId="0" applyNumberFormat="1" applyBorder="1" applyAlignment="1" applyProtection="1">
      <alignment horizontal="center" vertical="center"/>
      <protection locked="0"/>
    </xf>
    <xf numFmtId="49" fontId="35" fillId="0" borderId="20" xfId="0" applyNumberFormat="1" applyFont="1" applyBorder="1" applyAlignment="1" applyProtection="1">
      <alignment horizontal="center" vertical="center" shrinkToFit="1"/>
      <protection locked="0"/>
    </xf>
    <xf numFmtId="49" fontId="35" fillId="0" borderId="18" xfId="0" applyNumberFormat="1" applyFont="1" applyBorder="1" applyAlignment="1" applyProtection="1">
      <alignment horizontal="center" vertical="center" shrinkToFit="1"/>
      <protection locked="0"/>
    </xf>
    <xf numFmtId="49" fontId="35" fillId="0" borderId="44" xfId="0" applyNumberFormat="1" applyFont="1" applyBorder="1" applyAlignment="1" applyProtection="1">
      <alignment horizontal="center" vertical="center" shrinkToFit="1"/>
      <protection locked="0"/>
    </xf>
    <xf numFmtId="14" fontId="0" fillId="0" borderId="20" xfId="0" applyNumberFormat="1" applyBorder="1" applyAlignment="1" applyProtection="1">
      <alignment horizontal="center" vertical="center"/>
      <protection locked="0"/>
    </xf>
    <xf numFmtId="14" fontId="0" fillId="0" borderId="18" xfId="0" applyNumberFormat="1" applyBorder="1" applyAlignment="1" applyProtection="1">
      <alignment horizontal="center" vertical="center"/>
      <protection locked="0"/>
    </xf>
    <xf numFmtId="14" fontId="0" fillId="0" borderId="44" xfId="0" applyNumberFormat="1"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177" fontId="36" fillId="27" borderId="13" xfId="0" applyNumberFormat="1" applyFont="1" applyFill="1" applyBorder="1" applyProtection="1">
      <alignment vertical="center"/>
      <protection locked="0"/>
    </xf>
    <xf numFmtId="0" fontId="0" fillId="0" borderId="61" xfId="0" applyBorder="1" applyAlignment="1">
      <alignment horizontal="center" vertical="center"/>
    </xf>
    <xf numFmtId="0" fontId="0" fillId="0" borderId="45" xfId="0" applyBorder="1" applyAlignment="1">
      <alignment horizontal="center" vertical="center"/>
    </xf>
    <xf numFmtId="0" fontId="0" fillId="0" borderId="18" xfId="0" applyBorder="1" applyAlignment="1">
      <alignment vertical="center" shrinkToFit="1"/>
    </xf>
    <xf numFmtId="0" fontId="0" fillId="0" borderId="18" xfId="0" applyBorder="1">
      <alignment vertical="center"/>
    </xf>
    <xf numFmtId="0" fontId="37" fillId="0" borderId="18" xfId="0" applyFont="1" applyBorder="1" applyAlignment="1">
      <alignment vertical="center" shrinkToFit="1"/>
    </xf>
    <xf numFmtId="0" fontId="0" fillId="0" borderId="18" xfId="0" applyBorder="1" applyAlignment="1" applyProtection="1">
      <alignment horizontal="left" vertical="center" indent="1"/>
      <protection locked="0"/>
    </xf>
    <xf numFmtId="49" fontId="0" fillId="0" borderId="18" xfId="0" applyNumberFormat="1" applyBorder="1" applyAlignment="1" applyProtection="1">
      <alignment horizontal="left" vertical="center" indent="1"/>
      <protection locked="0"/>
    </xf>
    <xf numFmtId="181" fontId="0" fillId="0" borderId="64" xfId="0" applyNumberFormat="1" applyBorder="1" applyAlignment="1">
      <alignment horizontal="center" vertical="center"/>
    </xf>
    <xf numFmtId="0" fontId="38" fillId="0" borderId="0" xfId="44" applyFont="1" applyAlignment="1">
      <alignment vertical="center"/>
    </xf>
    <xf numFmtId="49" fontId="38" fillId="0" borderId="0" xfId="44" applyNumberFormat="1" applyFont="1" applyAlignment="1">
      <alignment vertical="center"/>
    </xf>
    <xf numFmtId="0" fontId="38" fillId="0" borderId="0" xfId="44" applyFont="1" applyAlignment="1">
      <alignment horizontal="distributed" vertical="center" indent="2"/>
    </xf>
    <xf numFmtId="49" fontId="42" fillId="0" borderId="58" xfId="44" applyNumberFormat="1" applyFont="1" applyBorder="1" applyAlignment="1">
      <alignment horizontal="center" vertical="center"/>
    </xf>
    <xf numFmtId="49" fontId="42" fillId="0" borderId="18" xfId="44" applyNumberFormat="1" applyFont="1" applyBorder="1" applyAlignment="1">
      <alignment horizontal="center" vertical="center"/>
    </xf>
    <xf numFmtId="49" fontId="42" fillId="0" borderId="43" xfId="44" applyNumberFormat="1" applyFont="1" applyBorder="1" applyAlignment="1">
      <alignment horizontal="center" vertical="center" shrinkToFit="1"/>
    </xf>
    <xf numFmtId="49" fontId="42" fillId="0" borderId="0" xfId="44" applyNumberFormat="1" applyFont="1" applyAlignment="1">
      <alignment vertical="center"/>
    </xf>
    <xf numFmtId="49" fontId="42" fillId="0" borderId="0" xfId="44" applyNumberFormat="1" applyFont="1" applyAlignment="1">
      <alignment horizontal="center" vertical="center"/>
    </xf>
    <xf numFmtId="0" fontId="42" fillId="0" borderId="58" xfId="44" applyFont="1" applyBorder="1" applyAlignment="1">
      <alignment horizontal="center" vertical="center"/>
    </xf>
    <xf numFmtId="0" fontId="42" fillId="0" borderId="18" xfId="44" applyFont="1" applyBorder="1" applyAlignment="1">
      <alignment horizontal="center" vertical="center"/>
    </xf>
    <xf numFmtId="0" fontId="42" fillId="0" borderId="43" xfId="44" applyFont="1" applyBorder="1" applyAlignment="1">
      <alignment horizontal="center" vertical="center"/>
    </xf>
    <xf numFmtId="0" fontId="42" fillId="0" borderId="0" xfId="44" applyFont="1" applyAlignment="1">
      <alignment vertical="center"/>
    </xf>
    <xf numFmtId="0" fontId="42" fillId="0" borderId="31" xfId="44" applyFont="1" applyBorder="1" applyAlignment="1">
      <alignment horizontal="center" vertical="center"/>
    </xf>
    <xf numFmtId="0" fontId="42" fillId="0" borderId="92" xfId="44" applyFont="1" applyBorder="1" applyAlignment="1">
      <alignment horizontal="center" vertical="center"/>
    </xf>
    <xf numFmtId="0" fontId="42" fillId="0" borderId="59" xfId="44" applyFont="1" applyBorder="1" applyAlignment="1">
      <alignment horizontal="center" vertical="center"/>
    </xf>
    <xf numFmtId="0" fontId="42" fillId="0" borderId="44" xfId="44" applyFont="1" applyBorder="1" applyAlignment="1">
      <alignment horizontal="center" vertical="center"/>
    </xf>
    <xf numFmtId="0" fontId="42" fillId="0" borderId="45" xfId="44" applyFont="1" applyBorder="1" applyAlignment="1">
      <alignment horizontal="center" vertical="center"/>
    </xf>
    <xf numFmtId="0" fontId="42" fillId="0" borderId="0" xfId="44" applyFont="1" applyAlignment="1">
      <alignment horizontal="center" vertical="center"/>
    </xf>
    <xf numFmtId="0" fontId="42" fillId="0" borderId="43" xfId="44" applyFont="1" applyBorder="1" applyAlignment="1">
      <alignment horizontal="center" vertical="center" shrinkToFit="1"/>
    </xf>
    <xf numFmtId="180" fontId="36" fillId="0" borderId="13" xfId="0" applyNumberFormat="1" applyFont="1" applyBorder="1" applyAlignment="1">
      <alignment horizontal="center" vertical="center"/>
    </xf>
    <xf numFmtId="0" fontId="0" fillId="0" borderId="22" xfId="0" applyBorder="1" applyAlignment="1">
      <alignment horizontal="center" vertical="center"/>
    </xf>
    <xf numFmtId="0" fontId="31" fillId="0" borderId="62" xfId="0" applyFont="1" applyBorder="1" applyAlignment="1">
      <alignment horizontal="center" vertical="center" shrinkToFit="1"/>
    </xf>
    <xf numFmtId="0" fontId="31" fillId="0" borderId="63" xfId="0" applyFont="1" applyBorder="1" applyAlignment="1">
      <alignment horizontal="center" vertical="center" shrinkToFit="1"/>
    </xf>
    <xf numFmtId="0" fontId="32" fillId="0" borderId="36"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54" xfId="0" applyFont="1" applyBorder="1" applyAlignment="1">
      <alignment horizontal="center" vertical="center" wrapText="1"/>
    </xf>
    <xf numFmtId="0" fontId="31" fillId="0" borderId="55" xfId="0" applyFont="1" applyBorder="1" applyAlignment="1">
      <alignment horizontal="center" vertical="center" shrinkToFit="1"/>
    </xf>
    <xf numFmtId="0" fontId="31" fillId="0" borderId="58" xfId="0" applyFont="1" applyBorder="1" applyAlignment="1">
      <alignment horizontal="center" vertical="center" shrinkToFit="1"/>
    </xf>
    <xf numFmtId="0" fontId="31" fillId="0" borderId="56" xfId="0" applyFont="1" applyBorder="1" applyAlignment="1">
      <alignment horizontal="center" vertical="center" shrinkToFit="1"/>
    </xf>
    <xf numFmtId="0" fontId="31" fillId="0" borderId="18" xfId="0" applyFont="1" applyBorder="1" applyAlignment="1">
      <alignment horizontal="center" vertical="center" shrinkToFit="1"/>
    </xf>
    <xf numFmtId="0" fontId="31" fillId="0" borderId="57" xfId="0" applyFont="1" applyBorder="1" applyAlignment="1">
      <alignment horizontal="center" vertical="center" shrinkToFit="1"/>
    </xf>
    <xf numFmtId="0" fontId="31" fillId="0" borderId="43" xfId="0" applyFont="1" applyBorder="1" applyAlignment="1">
      <alignment horizontal="center" vertical="center" shrinkToFit="1"/>
    </xf>
    <xf numFmtId="0" fontId="31" fillId="0" borderId="65"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7" xfId="0" applyFont="1" applyBorder="1" applyAlignment="1">
      <alignment horizontal="center" vertical="center" wrapText="1"/>
    </xf>
    <xf numFmtId="0" fontId="0" fillId="0" borderId="91" xfId="0" applyBorder="1" applyAlignment="1">
      <alignment horizontal="center" vertical="center"/>
    </xf>
    <xf numFmtId="0" fontId="0" fillId="0" borderId="72" xfId="0" applyBorder="1" applyAlignment="1">
      <alignment horizontal="center" vertical="center"/>
    </xf>
    <xf numFmtId="0" fontId="0" fillId="0" borderId="67" xfId="0" applyBorder="1" applyAlignment="1">
      <alignment horizontal="center" vertical="center"/>
    </xf>
    <xf numFmtId="0" fontId="0" fillId="0" borderId="40" xfId="0" applyBorder="1" applyAlignment="1">
      <alignment horizontal="center" vertical="center"/>
    </xf>
    <xf numFmtId="0" fontId="0" fillId="0" borderId="68" xfId="0" applyBorder="1" applyAlignment="1">
      <alignment horizontal="center" vertical="center"/>
    </xf>
    <xf numFmtId="0" fontId="0" fillId="0" borderId="78" xfId="0" applyBorder="1" applyAlignment="1">
      <alignment horizontal="center" vertical="center"/>
    </xf>
    <xf numFmtId="0" fontId="34" fillId="0" borderId="22" xfId="0" applyFont="1" applyBorder="1" applyAlignment="1">
      <alignment horizontal="center" vertical="center"/>
    </xf>
    <xf numFmtId="0" fontId="33" fillId="0" borderId="22" xfId="0" applyFont="1" applyBorder="1" applyAlignment="1">
      <alignment horizontal="center" vertical="center"/>
    </xf>
    <xf numFmtId="0" fontId="0" fillId="0" borderId="56" xfId="0" applyBorder="1" applyAlignment="1">
      <alignment horizontal="center" vertical="center"/>
    </xf>
    <xf numFmtId="0" fontId="0" fillId="0" borderId="81" xfId="0" applyBorder="1" applyAlignment="1">
      <alignment horizontal="center" vertical="center"/>
    </xf>
    <xf numFmtId="0" fontId="0" fillId="0" borderId="57" xfId="0" applyBorder="1" applyAlignment="1">
      <alignment horizontal="center" vertical="center"/>
    </xf>
    <xf numFmtId="0" fontId="0" fillId="0" borderId="82" xfId="0" applyBorder="1" applyAlignment="1">
      <alignment horizontal="center" vertical="center"/>
    </xf>
    <xf numFmtId="0" fontId="0" fillId="0" borderId="55" xfId="0" applyBorder="1" applyAlignment="1">
      <alignment horizontal="center" vertical="center"/>
    </xf>
    <xf numFmtId="0" fontId="0" fillId="0" borderId="65"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62"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right" vertical="center"/>
    </xf>
    <xf numFmtId="0" fontId="0" fillId="0" borderId="90" xfId="0" applyBorder="1" applyAlignment="1">
      <alignment horizontal="right" vertical="center"/>
    </xf>
    <xf numFmtId="0" fontId="19" fillId="0" borderId="49" xfId="0" applyFont="1" applyBorder="1" applyAlignment="1">
      <alignment horizontal="center" vertical="center"/>
    </xf>
    <xf numFmtId="0" fontId="19" fillId="0" borderId="34" xfId="0" applyFont="1" applyBorder="1" applyAlignment="1">
      <alignment horizontal="center" vertical="center"/>
    </xf>
    <xf numFmtId="0" fontId="26" fillId="26" borderId="34" xfId="0" applyFont="1" applyFill="1" applyBorder="1" applyAlignment="1">
      <alignment horizontal="center" vertical="center"/>
    </xf>
    <xf numFmtId="0" fontId="26" fillId="26" borderId="35" xfId="0" applyFont="1" applyFill="1" applyBorder="1" applyAlignment="1">
      <alignment horizontal="center" vertical="center"/>
    </xf>
    <xf numFmtId="0" fontId="19" fillId="0" borderId="34" xfId="0" applyFont="1" applyBorder="1" applyAlignment="1">
      <alignment horizontal="distributed" vertical="center" indent="1"/>
    </xf>
    <xf numFmtId="0" fontId="19" fillId="0" borderId="35" xfId="0" applyFont="1" applyBorder="1" applyAlignment="1">
      <alignment horizontal="distributed" vertical="center" inden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20" xfId="0" applyFont="1" applyBorder="1" applyAlignment="1">
      <alignment horizontal="center" vertical="center"/>
    </xf>
    <xf numFmtId="0" fontId="22" fillId="0" borderId="24"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15" xfId="0" applyFont="1" applyBorder="1" applyAlignment="1">
      <alignment horizontal="center" vertical="center" textRotation="255"/>
    </xf>
    <xf numFmtId="0" fontId="22" fillId="0" borderId="17"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22" fillId="0" borderId="12" xfId="0" applyFont="1" applyBorder="1" applyAlignment="1">
      <alignment horizontal="center" vertical="center" textRotation="255"/>
    </xf>
    <xf numFmtId="0" fontId="22" fillId="0" borderId="14" xfId="0" applyFont="1" applyBorder="1" applyAlignment="1">
      <alignment horizontal="center" vertical="center" textRotation="255"/>
    </xf>
    <xf numFmtId="0" fontId="19" fillId="0" borderId="18"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0" xfId="0" applyFont="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19" fillId="0" borderId="13" xfId="0" applyFont="1" applyBorder="1" applyAlignment="1">
      <alignment horizontal="center" vertical="center"/>
    </xf>
    <xf numFmtId="0" fontId="19" fillId="0" borderId="0" xfId="0" applyFont="1" applyAlignment="1">
      <alignment horizontal="center" vertical="center"/>
    </xf>
    <xf numFmtId="178" fontId="22" fillId="0" borderId="15" xfId="0" applyNumberFormat="1" applyFont="1" applyBorder="1" applyAlignment="1">
      <alignment horizontal="center"/>
    </xf>
    <xf numFmtId="178" fontId="22" fillId="0" borderId="16" xfId="0" applyNumberFormat="1" applyFont="1" applyBorder="1" applyAlignment="1">
      <alignment horizontal="center"/>
    </xf>
    <xf numFmtId="178" fontId="22" fillId="0" borderId="17" xfId="0" applyNumberFormat="1" applyFont="1" applyBorder="1" applyAlignment="1">
      <alignment horizontal="center"/>
    </xf>
    <xf numFmtId="179" fontId="22" fillId="0" borderId="10" xfId="0" applyNumberFormat="1" applyFont="1" applyBorder="1" applyAlignment="1">
      <alignment horizontal="center"/>
    </xf>
    <xf numFmtId="179" fontId="22" fillId="0" borderId="0" xfId="0" applyNumberFormat="1" applyFont="1" applyAlignment="1">
      <alignment horizontal="center"/>
    </xf>
    <xf numFmtId="179" fontId="22" fillId="0" borderId="11" xfId="0" applyNumberFormat="1" applyFont="1" applyBorder="1" applyAlignment="1">
      <alignment horizontal="center"/>
    </xf>
    <xf numFmtId="0" fontId="1" fillId="0" borderId="0" xfId="0" applyFont="1" applyAlignment="1">
      <alignment horizontal="right" vertical="center"/>
    </xf>
    <xf numFmtId="0" fontId="19" fillId="0" borderId="33" xfId="0" applyFont="1" applyBorder="1" applyAlignment="1">
      <alignment horizontal="center" vertical="center"/>
    </xf>
    <xf numFmtId="0" fontId="30" fillId="0" borderId="13" xfId="0" applyFont="1" applyBorder="1" applyAlignment="1">
      <alignment horizontal="center"/>
    </xf>
    <xf numFmtId="0" fontId="22" fillId="0" borderId="18" xfId="0" applyFont="1" applyBorder="1" applyAlignment="1">
      <alignment horizontal="center" vertical="center" wrapText="1"/>
    </xf>
    <xf numFmtId="49" fontId="22" fillId="0" borderId="10"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12" xfId="0" applyNumberFormat="1" applyFont="1" applyBorder="1" applyAlignment="1">
      <alignment horizontal="center" vertical="center"/>
    </xf>
    <xf numFmtId="49" fontId="22" fillId="0" borderId="13" xfId="0" applyNumberFormat="1"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176" fontId="19" fillId="0" borderId="34" xfId="0" applyNumberFormat="1" applyFont="1" applyBorder="1" applyAlignment="1">
      <alignment horizontal="center" vertical="center"/>
    </xf>
    <xf numFmtId="176" fontId="19" fillId="0" borderId="35" xfId="0" applyNumberFormat="1"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center" vertical="center"/>
    </xf>
    <xf numFmtId="0" fontId="29" fillId="0" borderId="54" xfId="0" applyFont="1" applyBorder="1" applyAlignment="1">
      <alignment horizontal="center" vertical="center"/>
    </xf>
    <xf numFmtId="176" fontId="19" fillId="0" borderId="53" xfId="0" applyNumberFormat="1" applyFont="1" applyBorder="1" applyAlignment="1">
      <alignment horizontal="center" vertical="center"/>
    </xf>
    <xf numFmtId="176" fontId="19" fillId="0" borderId="37" xfId="0" applyNumberFormat="1" applyFont="1" applyBorder="1" applyAlignment="1">
      <alignment horizontal="center" vertical="center"/>
    </xf>
    <xf numFmtId="176" fontId="19" fillId="0" borderId="54" xfId="0" applyNumberFormat="1" applyFont="1" applyBorder="1" applyAlignment="1">
      <alignment horizontal="center" vertical="center"/>
    </xf>
    <xf numFmtId="0" fontId="19" fillId="0" borderId="52"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20"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1" fillId="0" borderId="0" xfId="0" applyFont="1" applyAlignment="1">
      <alignment horizontal="center" vertical="center"/>
    </xf>
    <xf numFmtId="0" fontId="19" fillId="25" borderId="34" xfId="0" applyFont="1" applyFill="1" applyBorder="1" applyAlignment="1">
      <alignment horizontal="center" vertical="center"/>
    </xf>
    <xf numFmtId="0" fontId="19" fillId="25" borderId="35" xfId="0" applyFont="1" applyFill="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9" fillId="0" borderId="28" xfId="0" applyFont="1" applyBorder="1" applyAlignment="1">
      <alignment horizontal="center" vertical="center"/>
    </xf>
    <xf numFmtId="0" fontId="19" fillId="0" borderId="11" xfId="0" applyFont="1" applyBorder="1" applyAlignment="1">
      <alignment horizontal="center" vertical="center"/>
    </xf>
    <xf numFmtId="0" fontId="19" fillId="0" borderId="29" xfId="0" applyFont="1" applyBorder="1" applyAlignment="1">
      <alignment horizontal="center" vertical="center"/>
    </xf>
    <xf numFmtId="0" fontId="19" fillId="0" borderId="14" xfId="0" applyFont="1" applyBorder="1" applyAlignment="1">
      <alignment horizontal="center" vertical="center"/>
    </xf>
    <xf numFmtId="0" fontId="19" fillId="0" borderId="10" xfId="0" applyFont="1" applyBorder="1" applyAlignment="1">
      <alignment horizontal="left" vertical="center"/>
    </xf>
    <xf numFmtId="0" fontId="19" fillId="0" borderId="0" xfId="0" applyFont="1" applyAlignment="1">
      <alignment horizontal="left" vertical="center"/>
    </xf>
    <xf numFmtId="0" fontId="19" fillId="0" borderId="42" xfId="0" applyFont="1" applyBorder="1" applyAlignment="1">
      <alignment horizontal="left" vertical="center"/>
    </xf>
    <xf numFmtId="0" fontId="19" fillId="0" borderId="10" xfId="0" applyFont="1" applyBorder="1">
      <alignment vertical="center"/>
    </xf>
    <xf numFmtId="0" fontId="19" fillId="0" borderId="0" xfId="0" applyFont="1">
      <alignment vertical="center"/>
    </xf>
    <xf numFmtId="0" fontId="19" fillId="0" borderId="42" xfId="0" applyFont="1" applyBorder="1">
      <alignment vertical="center"/>
    </xf>
    <xf numFmtId="0" fontId="19" fillId="0" borderId="18"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23" fillId="0" borderId="12" xfId="0" applyFont="1" applyBorder="1" applyAlignment="1">
      <alignment horizontal="right" vertical="center"/>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19" fillId="0" borderId="10"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 fillId="0" borderId="27"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19" fillId="0" borderId="30"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49" fontId="19" fillId="0" borderId="15" xfId="0" applyNumberFormat="1" applyFont="1" applyBorder="1" applyAlignment="1">
      <alignment horizontal="center" vertical="center"/>
    </xf>
    <xf numFmtId="49" fontId="19" fillId="0" borderId="16" xfId="0" applyNumberFormat="1" applyFont="1" applyBorder="1" applyAlignment="1">
      <alignment horizontal="center" vertical="center"/>
    </xf>
    <xf numFmtId="49" fontId="19" fillId="0" borderId="17"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11" xfId="0" applyNumberFormat="1" applyFont="1" applyBorder="1" applyAlignment="1">
      <alignment horizontal="center" vertical="center"/>
    </xf>
    <xf numFmtId="49" fontId="19" fillId="0" borderId="21" xfId="0" applyNumberFormat="1" applyFont="1" applyBorder="1" applyAlignment="1">
      <alignment horizontal="center" vertical="center"/>
    </xf>
    <xf numFmtId="49" fontId="19" fillId="0" borderId="22" xfId="0" applyNumberFormat="1" applyFont="1" applyBorder="1" applyAlignment="1">
      <alignment horizontal="center" vertical="center"/>
    </xf>
    <xf numFmtId="49" fontId="19" fillId="0" borderId="23" xfId="0" applyNumberFormat="1"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9" fillId="0" borderId="51" xfId="0" applyFont="1" applyBorder="1" applyAlignment="1">
      <alignment horizontal="center" vertical="center"/>
    </xf>
    <xf numFmtId="0" fontId="19" fillId="0" borderId="12" xfId="0" applyFont="1" applyBorder="1" applyAlignment="1">
      <alignment horizontal="center" vertical="center"/>
    </xf>
    <xf numFmtId="0" fontId="19" fillId="0" borderId="42" xfId="0" applyFont="1" applyBorder="1" applyAlignment="1">
      <alignment horizontal="center" vertical="center"/>
    </xf>
    <xf numFmtId="0" fontId="19" fillId="0" borderId="50"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9" fillId="0" borderId="15" xfId="0" applyFont="1" applyBorder="1" applyAlignment="1">
      <alignment horizontal="center" vertical="center"/>
    </xf>
    <xf numFmtId="0" fontId="19" fillId="0" borderId="21" xfId="0" applyFont="1" applyBorder="1" applyAlignment="1">
      <alignment horizontal="center" vertical="center"/>
    </xf>
    <xf numFmtId="0" fontId="20" fillId="0" borderId="31" xfId="0" applyFont="1" applyBorder="1" applyAlignment="1">
      <alignment horizontal="center" vertical="center" textRotation="255" wrapText="1"/>
    </xf>
    <xf numFmtId="0" fontId="20" fillId="0" borderId="32" xfId="0" applyFont="1" applyBorder="1" applyAlignment="1">
      <alignment horizontal="center" vertical="center" textRotation="255" wrapText="1"/>
    </xf>
    <xf numFmtId="0" fontId="20" fillId="0" borderId="20" xfId="0" applyFont="1" applyBorder="1" applyAlignment="1">
      <alignment horizontal="center" vertical="center" textRotation="255" wrapText="1"/>
    </xf>
    <xf numFmtId="0" fontId="19" fillId="0" borderId="19" xfId="0" applyFont="1" applyBorder="1" applyAlignment="1">
      <alignment horizontal="center" vertical="center" shrinkToFit="1"/>
    </xf>
    <xf numFmtId="0" fontId="20" fillId="0" borderId="16" xfId="0" applyFont="1" applyBorder="1" applyAlignment="1">
      <alignment horizontal="center" vertical="center"/>
    </xf>
    <xf numFmtId="0" fontId="20" fillId="0" borderId="0" xfId="0" applyFont="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lignment horizontal="center" vertical="center" textRotation="255"/>
    </xf>
    <xf numFmtId="0" fontId="22" fillId="0" borderId="0" xfId="0" applyFont="1" applyAlignment="1">
      <alignment horizontal="center" vertical="center" textRotation="255"/>
    </xf>
    <xf numFmtId="49" fontId="22" fillId="0" borderId="10" xfId="0" applyNumberFormat="1" applyFont="1" applyBorder="1" applyAlignment="1">
      <alignment horizontal="center" vertical="center" shrinkToFit="1"/>
    </xf>
    <xf numFmtId="49" fontId="22" fillId="0" borderId="0" xfId="0" applyNumberFormat="1" applyFont="1" applyAlignment="1">
      <alignment horizontal="center" vertical="center" shrinkToFit="1"/>
    </xf>
    <xf numFmtId="49" fontId="22" fillId="0" borderId="12" xfId="0" applyNumberFormat="1" applyFont="1" applyBorder="1" applyAlignment="1">
      <alignment horizontal="center" vertical="center" shrinkToFit="1"/>
    </xf>
    <xf numFmtId="49" fontId="22" fillId="0" borderId="13" xfId="0" applyNumberFormat="1" applyFont="1" applyBorder="1" applyAlignment="1">
      <alignment horizontal="center" vertical="center" shrinkToFit="1"/>
    </xf>
    <xf numFmtId="0" fontId="19" fillId="26" borderId="34" xfId="0" applyFont="1" applyFill="1" applyBorder="1" applyAlignment="1">
      <alignment horizontal="center" vertical="center"/>
    </xf>
    <xf numFmtId="0" fontId="19" fillId="26" borderId="35" xfId="0" applyFont="1" applyFill="1" applyBorder="1" applyAlignment="1">
      <alignment horizontal="center" vertical="center"/>
    </xf>
    <xf numFmtId="0" fontId="23" fillId="0" borderId="31" xfId="0" applyFont="1" applyBorder="1" applyAlignment="1">
      <alignment horizontal="center" vertical="center" textRotation="255"/>
    </xf>
    <xf numFmtId="0" fontId="23" fillId="0" borderId="32" xfId="0" applyFont="1" applyBorder="1" applyAlignment="1">
      <alignment horizontal="center" vertical="center" textRotation="255"/>
    </xf>
    <xf numFmtId="0" fontId="23" fillId="0" borderId="20" xfId="0" applyFont="1" applyBorder="1" applyAlignment="1">
      <alignment horizontal="center" vertical="center" textRotation="255"/>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49" fontId="19" fillId="0" borderId="0" xfId="0" applyNumberFormat="1" applyFont="1" applyAlignment="1">
      <alignment horizontal="left" vertical="center"/>
    </xf>
    <xf numFmtId="0" fontId="19" fillId="0" borderId="16" xfId="0" applyFont="1" applyBorder="1" applyAlignment="1">
      <alignment horizontal="center"/>
    </xf>
    <xf numFmtId="0" fontId="19" fillId="0" borderId="0" xfId="0" applyFont="1" applyAlignment="1">
      <alignment horizontal="center"/>
    </xf>
    <xf numFmtId="0" fontId="19" fillId="0" borderId="31" xfId="0" applyFont="1" applyBorder="1" applyAlignment="1">
      <alignment horizontal="center" vertical="center" shrinkToFit="1"/>
    </xf>
    <xf numFmtId="49" fontId="39" fillId="0" borderId="22" xfId="44" applyNumberFormat="1" applyFont="1" applyBorder="1" applyAlignment="1">
      <alignment horizontal="center" vertical="center"/>
    </xf>
    <xf numFmtId="0" fontId="40" fillId="0" borderId="84" xfId="44" applyFont="1" applyBorder="1" applyAlignment="1">
      <alignment horizontal="distributed" vertical="center" indent="2" shrinkToFit="1"/>
    </xf>
    <xf numFmtId="0" fontId="41" fillId="0" borderId="52" xfId="44" applyFont="1" applyBorder="1" applyAlignment="1">
      <alignment horizontal="distributed" vertical="center" indent="2" shrinkToFit="1"/>
    </xf>
    <xf numFmtId="0" fontId="41" fillId="0" borderId="62" xfId="44" applyFont="1" applyBorder="1" applyAlignment="1">
      <alignment horizontal="distributed" vertical="center" indent="2" shrinkToFit="1"/>
    </xf>
    <xf numFmtId="0" fontId="38" fillId="0" borderId="22" xfId="44"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2" xfId="42" xr:uid="{00000000-0005-0000-0000-000029000000}"/>
    <cellStyle name="標準 3 2 2" xfId="43" xr:uid="{00000000-0005-0000-0000-00002A000000}"/>
    <cellStyle name="標準_09 選手名簿" xfId="44" xr:uid="{CD59F909-0D85-4501-A993-1DF5335CFEC8}"/>
    <cellStyle name="良い" xfId="41" builtinId="26" customBuiltin="1"/>
  </cellStyles>
  <dxfs count="5">
    <dxf>
      <fill>
        <patternFill>
          <bgColor rgb="FFFFFFCC"/>
        </patternFill>
      </fill>
    </dxf>
    <dxf>
      <fill>
        <patternFill>
          <bgColor theme="9" tint="0.79998168889431442"/>
        </patternFill>
      </fill>
    </dxf>
    <dxf>
      <fill>
        <patternFill>
          <bgColor rgb="FFFFFFCC"/>
        </patternFill>
      </fill>
    </dxf>
    <dxf>
      <fill>
        <patternFill>
          <bgColor theme="4" tint="0.79998168889431442"/>
        </patternFill>
      </fill>
    </dxf>
    <dxf>
      <fill>
        <patternFill>
          <bgColor rgb="FFFFFFCC"/>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9"/>
  <sheetViews>
    <sheetView tabSelected="1" workbookViewId="0">
      <selection activeCell="B5" sqref="B5"/>
    </sheetView>
  </sheetViews>
  <sheetFormatPr defaultRowHeight="13.5" x14ac:dyDescent="0.15"/>
  <cols>
    <col min="1" max="1" width="14.75" customWidth="1"/>
    <col min="2" max="2" width="29.25" bestFit="1" customWidth="1"/>
    <col min="18" max="18" width="15.5" customWidth="1"/>
  </cols>
  <sheetData>
    <row r="1" spans="1:18" ht="21.6" customHeight="1" thickBot="1" x14ac:dyDescent="0.2">
      <c r="A1" s="77">
        <v>45</v>
      </c>
      <c r="B1" s="105" t="s">
        <v>104</v>
      </c>
      <c r="C1" s="105"/>
      <c r="E1" s="106" t="s">
        <v>96</v>
      </c>
      <c r="F1" s="106"/>
      <c r="G1" s="106"/>
      <c r="H1" s="106"/>
      <c r="I1" s="106"/>
      <c r="J1" s="106"/>
      <c r="K1" s="106"/>
      <c r="L1" s="106"/>
      <c r="M1" s="106"/>
      <c r="N1" s="106"/>
      <c r="O1" s="106"/>
      <c r="P1" s="106"/>
      <c r="Q1" s="106"/>
      <c r="R1" s="106"/>
    </row>
    <row r="2" spans="1:18" ht="13.15" customHeight="1" x14ac:dyDescent="0.15">
      <c r="A2" s="21" t="s">
        <v>56</v>
      </c>
      <c r="B2" s="22" t="s">
        <v>57</v>
      </c>
      <c r="C2" s="22" t="s">
        <v>58</v>
      </c>
      <c r="E2" s="112" t="s">
        <v>72</v>
      </c>
      <c r="F2" s="114" t="s">
        <v>73</v>
      </c>
      <c r="G2" s="116" t="s">
        <v>74</v>
      </c>
      <c r="H2" s="118" t="s">
        <v>75</v>
      </c>
      <c r="I2" s="119"/>
      <c r="J2" s="119"/>
      <c r="K2" s="119"/>
      <c r="L2" s="120"/>
      <c r="M2" s="121" t="s">
        <v>76</v>
      </c>
      <c r="N2" s="119"/>
      <c r="O2" s="119"/>
      <c r="P2" s="119"/>
      <c r="Q2" s="122"/>
      <c r="R2" s="107" t="s">
        <v>77</v>
      </c>
    </row>
    <row r="3" spans="1:18" ht="15" customHeight="1" x14ac:dyDescent="0.15">
      <c r="A3" s="80" t="s">
        <v>40</v>
      </c>
      <c r="B3" s="83"/>
      <c r="C3" s="81"/>
      <c r="E3" s="113"/>
      <c r="F3" s="115"/>
      <c r="G3" s="117"/>
      <c r="H3" s="17" t="s">
        <v>78</v>
      </c>
      <c r="I3" s="13" t="s">
        <v>79</v>
      </c>
      <c r="J3" s="13" t="s">
        <v>80</v>
      </c>
      <c r="K3" s="13" t="s">
        <v>81</v>
      </c>
      <c r="L3" s="15" t="s">
        <v>82</v>
      </c>
      <c r="M3" s="16" t="s">
        <v>83</v>
      </c>
      <c r="N3" s="13" t="s">
        <v>79</v>
      </c>
      <c r="O3" s="13" t="s">
        <v>80</v>
      </c>
      <c r="P3" s="13" t="s">
        <v>81</v>
      </c>
      <c r="Q3" s="14" t="s">
        <v>82</v>
      </c>
      <c r="R3" s="108"/>
    </row>
    <row r="4" spans="1:18" ht="15" customHeight="1" thickBot="1" x14ac:dyDescent="0.2">
      <c r="A4" s="80" t="s">
        <v>41</v>
      </c>
      <c r="B4" s="83"/>
      <c r="C4" s="81" t="s">
        <v>34</v>
      </c>
      <c r="E4" s="18">
        <f>B4</f>
        <v>0</v>
      </c>
      <c r="F4" s="19">
        <f>B6</f>
        <v>0</v>
      </c>
      <c r="G4" s="20">
        <f>B15</f>
        <v>0</v>
      </c>
      <c r="H4" s="64">
        <f>COUNTA(男子入力シート!$H$4)</f>
        <v>0</v>
      </c>
      <c r="I4" s="27">
        <f>COUNTIF(男子入力シート!$G$3,"5人制")</f>
        <v>0</v>
      </c>
      <c r="J4" s="27">
        <f>COUNTIF(男子入力シート!$G$3,"3人制")</f>
        <v>0</v>
      </c>
      <c r="K4" s="27">
        <f>COUNTA(男子入力シート!$H$10:$H$29)</f>
        <v>0</v>
      </c>
      <c r="L4" s="78">
        <f>COUNTA(男子入力シート!$E$10:$E$29)</f>
        <v>0</v>
      </c>
      <c r="M4" s="58">
        <f>COUNTA(女子入力シート!$H$4)</f>
        <v>0</v>
      </c>
      <c r="N4" s="27">
        <f>COUNTIF(女子入力シート!$G$3,"5人制")</f>
        <v>0</v>
      </c>
      <c r="O4" s="27">
        <f>COUNTIF(女子入力シート!$G$3,"3人制")</f>
        <v>0</v>
      </c>
      <c r="P4" s="27">
        <f>COUNTA(女子入力シート!$H$10:$H$29)</f>
        <v>0</v>
      </c>
      <c r="Q4" s="79">
        <f>COUNTA(女子入力シート!$E$10:$E$29)</f>
        <v>0</v>
      </c>
      <c r="R4" s="85">
        <f>20000*SUM(H4:J4,M4:O4)+2000*SUM(K4:L4,P4:Q4)</f>
        <v>0</v>
      </c>
    </row>
    <row r="5" spans="1:18" ht="15" customHeight="1" thickBot="1" x14ac:dyDescent="0.2">
      <c r="A5" s="80" t="s">
        <v>43</v>
      </c>
      <c r="B5" s="83"/>
      <c r="C5" s="81" t="s">
        <v>55</v>
      </c>
      <c r="E5" s="109" t="s">
        <v>84</v>
      </c>
      <c r="F5" s="110"/>
      <c r="G5" s="110"/>
      <c r="H5" s="110"/>
      <c r="I5" s="110"/>
      <c r="J5" s="110"/>
      <c r="K5" s="110"/>
      <c r="L5" s="110"/>
      <c r="M5" s="110"/>
      <c r="N5" s="110"/>
      <c r="O5" s="110"/>
      <c r="P5" s="110"/>
      <c r="Q5" s="110"/>
      <c r="R5" s="111"/>
    </row>
    <row r="6" spans="1:18" ht="15" customHeight="1" x14ac:dyDescent="0.15">
      <c r="A6" s="80" t="s">
        <v>42</v>
      </c>
      <c r="B6" s="83"/>
      <c r="C6" s="81"/>
    </row>
    <row r="7" spans="1:18" ht="15" customHeight="1" x14ac:dyDescent="0.15">
      <c r="A7" s="80" t="s">
        <v>44</v>
      </c>
      <c r="B7" s="83"/>
      <c r="C7" s="81" t="s">
        <v>55</v>
      </c>
    </row>
    <row r="8" spans="1:18" ht="15" customHeight="1" x14ac:dyDescent="0.15">
      <c r="A8" s="80" t="s">
        <v>45</v>
      </c>
      <c r="B8" s="83"/>
      <c r="C8" s="81" t="s">
        <v>53</v>
      </c>
    </row>
    <row r="9" spans="1:18" ht="15" customHeight="1" x14ac:dyDescent="0.15">
      <c r="A9" s="80" t="s">
        <v>46</v>
      </c>
      <c r="B9" s="83"/>
      <c r="C9" s="81"/>
    </row>
    <row r="10" spans="1:18" ht="15" customHeight="1" x14ac:dyDescent="0.15">
      <c r="A10" s="80" t="s">
        <v>60</v>
      </c>
      <c r="B10" s="83"/>
      <c r="C10" s="81" t="s">
        <v>54</v>
      </c>
    </row>
    <row r="11" spans="1:18" ht="15" customHeight="1" x14ac:dyDescent="0.15">
      <c r="A11" s="80" t="s">
        <v>61</v>
      </c>
      <c r="B11" s="83"/>
      <c r="C11" s="81" t="s">
        <v>53</v>
      </c>
    </row>
    <row r="12" spans="1:18" ht="15" customHeight="1" x14ac:dyDescent="0.15">
      <c r="A12" s="80" t="s">
        <v>30</v>
      </c>
      <c r="B12" s="83"/>
      <c r="C12" s="81"/>
    </row>
    <row r="13" spans="1:18" ht="15" customHeight="1" x14ac:dyDescent="0.15">
      <c r="A13" s="80" t="s">
        <v>47</v>
      </c>
      <c r="B13" s="83"/>
      <c r="C13" s="81" t="s">
        <v>55</v>
      </c>
    </row>
    <row r="14" spans="1:18" ht="15" customHeight="1" x14ac:dyDescent="0.15">
      <c r="A14" s="80" t="s">
        <v>48</v>
      </c>
      <c r="B14" s="83"/>
      <c r="C14" s="81"/>
    </row>
    <row r="15" spans="1:18" ht="15" customHeight="1" x14ac:dyDescent="0.15">
      <c r="A15" s="80" t="s">
        <v>49</v>
      </c>
      <c r="B15" s="83"/>
      <c r="C15" s="81"/>
    </row>
    <row r="16" spans="1:18" ht="15" customHeight="1" x14ac:dyDescent="0.15">
      <c r="A16" s="80" t="s">
        <v>50</v>
      </c>
      <c r="B16" s="83"/>
      <c r="C16" s="81" t="s">
        <v>55</v>
      </c>
    </row>
    <row r="17" spans="1:3" ht="15" customHeight="1" x14ac:dyDescent="0.15">
      <c r="A17" s="80" t="s">
        <v>51</v>
      </c>
      <c r="B17" s="84"/>
      <c r="C17" s="81" t="s">
        <v>54</v>
      </c>
    </row>
    <row r="18" spans="1:3" ht="15" customHeight="1" x14ac:dyDescent="0.15">
      <c r="A18" s="82" t="s">
        <v>105</v>
      </c>
      <c r="B18" s="83"/>
      <c r="C18" s="81"/>
    </row>
    <row r="19" spans="1:3" ht="15" customHeight="1" x14ac:dyDescent="0.15">
      <c r="A19" s="82" t="s">
        <v>106</v>
      </c>
      <c r="B19" s="83"/>
      <c r="C19" s="81" t="s">
        <v>55</v>
      </c>
    </row>
    <row r="20" spans="1:3" ht="15" customHeight="1" x14ac:dyDescent="0.15">
      <c r="A20" s="82" t="s">
        <v>107</v>
      </c>
      <c r="B20" s="84"/>
      <c r="C20" s="81" t="s">
        <v>54</v>
      </c>
    </row>
    <row r="21" spans="1:3" ht="15" customHeight="1" x14ac:dyDescent="0.15">
      <c r="A21" s="80" t="s">
        <v>52</v>
      </c>
      <c r="B21" s="83"/>
      <c r="C21" s="81"/>
    </row>
    <row r="22" spans="1:3" ht="15" customHeight="1" x14ac:dyDescent="0.15">
      <c r="A22" s="80" t="s">
        <v>62</v>
      </c>
      <c r="B22" s="83"/>
      <c r="C22" s="81" t="s">
        <v>63</v>
      </c>
    </row>
    <row r="23" spans="1:3" ht="15" customHeight="1" x14ac:dyDescent="0.15">
      <c r="A23" s="80" t="s">
        <v>65</v>
      </c>
      <c r="B23" s="83"/>
      <c r="C23" s="81" t="s">
        <v>63</v>
      </c>
    </row>
    <row r="25" spans="1:3" x14ac:dyDescent="0.15">
      <c r="A25" s="7" t="s">
        <v>64</v>
      </c>
    </row>
    <row r="26" spans="1:3" x14ac:dyDescent="0.15">
      <c r="A26" s="7" t="s">
        <v>109</v>
      </c>
    </row>
    <row r="27" spans="1:3" x14ac:dyDescent="0.15">
      <c r="A27" s="7" t="s">
        <v>110</v>
      </c>
    </row>
    <row r="28" spans="1:3" x14ac:dyDescent="0.15">
      <c r="A28" s="7"/>
    </row>
    <row r="29" spans="1:3" x14ac:dyDescent="0.15">
      <c r="A29" s="7"/>
    </row>
  </sheetData>
  <sheetProtection sheet="1" objects="1" scenarios="1"/>
  <mergeCells count="9">
    <mergeCell ref="B1:C1"/>
    <mergeCell ref="E1:R1"/>
    <mergeCell ref="R2:R3"/>
    <mergeCell ref="E5:R5"/>
    <mergeCell ref="E2:E3"/>
    <mergeCell ref="F2:F3"/>
    <mergeCell ref="G2:G3"/>
    <mergeCell ref="H2:L2"/>
    <mergeCell ref="M2:Q2"/>
  </mergeCells>
  <phoneticPr fontId="24"/>
  <conditionalFormatting sqref="A3:C23">
    <cfRule type="expression" dxfId="4" priority="1">
      <formula>MOD(ROW(),2)=0</formula>
    </cfRule>
  </conditionalFormatting>
  <dataValidations count="1">
    <dataValidation type="list" allowBlank="1" showInputMessage="1" showErrorMessage="1" sqref="B3" xr:uid="{A5C07A1F-C444-4D1B-806D-518FAAB7C223}">
      <formula1>"福岡,佐賀,長崎,熊本,大分,宮崎,鹿児島,沖縄"</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B5220-BB43-4CF6-B073-47C9227E0F7C}">
  <sheetPr>
    <tabColor theme="3" tint="0.39997558519241921"/>
  </sheetPr>
  <dimension ref="A1:M29"/>
  <sheetViews>
    <sheetView workbookViewId="0">
      <pane xSplit="1" ySplit="9" topLeftCell="B10" activePane="bottomRight" state="frozen"/>
      <selection pane="topRight" activeCell="B1" sqref="B1"/>
      <selection pane="bottomLeft" activeCell="A10" sqref="A10"/>
      <selection pane="bottomRight" activeCell="B10" sqref="B10:L11"/>
    </sheetView>
  </sheetViews>
  <sheetFormatPr defaultRowHeight="13.5" x14ac:dyDescent="0.15"/>
  <cols>
    <col min="1" max="1" width="6.125" customWidth="1"/>
    <col min="2" max="3" width="10.125" customWidth="1"/>
    <col min="7" max="7" width="8.875" customWidth="1"/>
    <col min="9" max="10" width="23.5" customWidth="1"/>
    <col min="11" max="11" width="8.25" style="57" customWidth="1"/>
    <col min="12" max="12" width="19.375" style="57" customWidth="1"/>
    <col min="13" max="13" width="22.125" style="57" customWidth="1"/>
  </cols>
  <sheetData>
    <row r="1" spans="1:13" ht="21.6" customHeight="1" thickBot="1" x14ac:dyDescent="0.2">
      <c r="E1" s="129" t="s">
        <v>100</v>
      </c>
      <c r="F1" s="129"/>
      <c r="G1" s="129"/>
      <c r="H1" s="129"/>
      <c r="I1" s="129"/>
    </row>
    <row r="2" spans="1:13" ht="14.25" thickBot="1" x14ac:dyDescent="0.2">
      <c r="E2" s="140" t="s">
        <v>97</v>
      </c>
      <c r="F2" s="141"/>
      <c r="G2" s="142"/>
      <c r="H2" s="28" t="s">
        <v>91</v>
      </c>
      <c r="I2" s="29" t="s">
        <v>41</v>
      </c>
    </row>
    <row r="3" spans="1:13" ht="25.15" customHeight="1" thickTop="1" x14ac:dyDescent="0.15">
      <c r="E3" s="143" t="s">
        <v>95</v>
      </c>
      <c r="F3" s="144"/>
      <c r="G3" s="37"/>
      <c r="H3" s="38"/>
      <c r="I3" s="35" t="str">
        <f>IF(H3="","",共通入力!B4)</f>
        <v/>
      </c>
      <c r="J3" s="7" t="s">
        <v>64</v>
      </c>
    </row>
    <row r="4" spans="1:13" ht="27" customHeight="1" thickBot="1" x14ac:dyDescent="0.2">
      <c r="E4" s="123" t="s">
        <v>87</v>
      </c>
      <c r="F4" s="124"/>
      <c r="G4" s="125"/>
      <c r="H4" s="39"/>
      <c r="I4" s="36" t="str">
        <f>IF(H4="","",共通入力!B4)</f>
        <v/>
      </c>
      <c r="J4" s="7" t="s">
        <v>108</v>
      </c>
    </row>
    <row r="5" spans="1:13" x14ac:dyDescent="0.15">
      <c r="E5" s="126" t="s">
        <v>102</v>
      </c>
      <c r="F5" s="126"/>
      <c r="G5" s="126"/>
      <c r="H5" s="126"/>
      <c r="I5" s="126"/>
      <c r="J5" s="7"/>
    </row>
    <row r="7" spans="1:13" ht="22.15" customHeight="1" thickBot="1" x14ac:dyDescent="0.2">
      <c r="B7" s="130" t="s">
        <v>98</v>
      </c>
      <c r="C7" s="130"/>
      <c r="D7" s="130"/>
      <c r="E7" s="130"/>
      <c r="F7" s="130"/>
      <c r="G7" s="130"/>
      <c r="H7" s="130"/>
      <c r="I7" s="130"/>
      <c r="J7" s="130"/>
      <c r="K7" s="130"/>
      <c r="L7" s="130"/>
      <c r="M7" s="130"/>
    </row>
    <row r="8" spans="1:13" x14ac:dyDescent="0.15">
      <c r="A8" s="127" t="s">
        <v>99</v>
      </c>
      <c r="B8" s="23" t="s">
        <v>86</v>
      </c>
      <c r="C8" s="25" t="s">
        <v>87</v>
      </c>
      <c r="D8" s="135" t="s">
        <v>88</v>
      </c>
      <c r="E8" s="131"/>
      <c r="F8" s="133"/>
      <c r="G8" s="138" t="s">
        <v>89</v>
      </c>
      <c r="H8" s="139"/>
      <c r="I8" s="136" t="s">
        <v>85</v>
      </c>
      <c r="J8" s="131" t="s">
        <v>28</v>
      </c>
      <c r="K8" s="131" t="s">
        <v>92</v>
      </c>
      <c r="L8" s="131" t="s">
        <v>93</v>
      </c>
      <c r="M8" s="133" t="s">
        <v>94</v>
      </c>
    </row>
    <row r="9" spans="1:13" ht="14.25" thickBot="1" x14ac:dyDescent="0.2">
      <c r="A9" s="128"/>
      <c r="B9" s="31" t="s">
        <v>90</v>
      </c>
      <c r="C9" s="32" t="s">
        <v>90</v>
      </c>
      <c r="D9" s="33" t="s">
        <v>90</v>
      </c>
      <c r="E9" s="34" t="s">
        <v>36</v>
      </c>
      <c r="F9" s="59" t="s">
        <v>101</v>
      </c>
      <c r="G9" s="60" t="s">
        <v>90</v>
      </c>
      <c r="H9" s="59" t="s">
        <v>101</v>
      </c>
      <c r="I9" s="137"/>
      <c r="J9" s="132"/>
      <c r="K9" s="132"/>
      <c r="L9" s="132"/>
      <c r="M9" s="134"/>
    </row>
    <row r="10" spans="1:13" ht="22.15" customHeight="1" thickTop="1" x14ac:dyDescent="0.15">
      <c r="A10" s="30">
        <v>1</v>
      </c>
      <c r="B10" s="40"/>
      <c r="C10" s="41"/>
      <c r="D10" s="42"/>
      <c r="E10" s="68"/>
      <c r="F10" s="43"/>
      <c r="G10" s="65"/>
      <c r="H10" s="43"/>
      <c r="I10" s="61"/>
      <c r="J10" s="44"/>
      <c r="K10" s="37"/>
      <c r="L10" s="71"/>
      <c r="M10" s="74"/>
    </row>
    <row r="11" spans="1:13" ht="22.15" customHeight="1" x14ac:dyDescent="0.15">
      <c r="A11" s="24">
        <v>2</v>
      </c>
      <c r="B11" s="45"/>
      <c r="C11" s="46"/>
      <c r="D11" s="47"/>
      <c r="E11" s="69"/>
      <c r="F11" s="49"/>
      <c r="G11" s="66"/>
      <c r="H11" s="49"/>
      <c r="I11" s="62"/>
      <c r="J11" s="50"/>
      <c r="K11" s="48"/>
      <c r="L11" s="72"/>
      <c r="M11" s="75"/>
    </row>
    <row r="12" spans="1:13" ht="22.15" customHeight="1" x14ac:dyDescent="0.15">
      <c r="A12" s="24">
        <v>3</v>
      </c>
      <c r="B12" s="45"/>
      <c r="C12" s="46"/>
      <c r="D12" s="47"/>
      <c r="E12" s="69"/>
      <c r="F12" s="49"/>
      <c r="G12" s="66"/>
      <c r="H12" s="49"/>
      <c r="I12" s="62"/>
      <c r="J12" s="50"/>
      <c r="K12" s="48"/>
      <c r="L12" s="72"/>
      <c r="M12" s="75"/>
    </row>
    <row r="13" spans="1:13" ht="22.15" customHeight="1" x14ac:dyDescent="0.15">
      <c r="A13" s="24">
        <v>4</v>
      </c>
      <c r="B13" s="45"/>
      <c r="C13" s="46"/>
      <c r="D13" s="47"/>
      <c r="E13" s="69"/>
      <c r="F13" s="49"/>
      <c r="G13" s="66"/>
      <c r="H13" s="49"/>
      <c r="I13" s="62"/>
      <c r="J13" s="50"/>
      <c r="K13" s="48"/>
      <c r="L13" s="72"/>
      <c r="M13" s="75"/>
    </row>
    <row r="14" spans="1:13" ht="22.15" customHeight="1" x14ac:dyDescent="0.15">
      <c r="A14" s="24">
        <v>5</v>
      </c>
      <c r="B14" s="45"/>
      <c r="C14" s="46"/>
      <c r="D14" s="47"/>
      <c r="E14" s="69"/>
      <c r="F14" s="49"/>
      <c r="G14" s="66"/>
      <c r="H14" s="49"/>
      <c r="I14" s="62"/>
      <c r="J14" s="50"/>
      <c r="K14" s="48"/>
      <c r="L14" s="72"/>
      <c r="M14" s="75"/>
    </row>
    <row r="15" spans="1:13" ht="22.15" customHeight="1" x14ac:dyDescent="0.15">
      <c r="A15" s="24">
        <v>6</v>
      </c>
      <c r="B15" s="45"/>
      <c r="C15" s="46"/>
      <c r="D15" s="47"/>
      <c r="E15" s="69"/>
      <c r="F15" s="49"/>
      <c r="G15" s="66"/>
      <c r="H15" s="49"/>
      <c r="I15" s="62"/>
      <c r="J15" s="50"/>
      <c r="K15" s="48"/>
      <c r="L15" s="72"/>
      <c r="M15" s="75"/>
    </row>
    <row r="16" spans="1:13" ht="22.15" customHeight="1" x14ac:dyDescent="0.15">
      <c r="A16" s="24">
        <v>7</v>
      </c>
      <c r="B16" s="45"/>
      <c r="C16" s="46"/>
      <c r="D16" s="47"/>
      <c r="E16" s="69"/>
      <c r="F16" s="49"/>
      <c r="G16" s="66"/>
      <c r="H16" s="49"/>
      <c r="I16" s="62"/>
      <c r="J16" s="50"/>
      <c r="K16" s="48"/>
      <c r="L16" s="72"/>
      <c r="M16" s="75"/>
    </row>
    <row r="17" spans="1:13" ht="22.15" customHeight="1" x14ac:dyDescent="0.15">
      <c r="A17" s="24">
        <v>8</v>
      </c>
      <c r="B17" s="45"/>
      <c r="C17" s="46"/>
      <c r="D17" s="47"/>
      <c r="E17" s="69"/>
      <c r="F17" s="49"/>
      <c r="G17" s="66"/>
      <c r="H17" s="49"/>
      <c r="I17" s="62"/>
      <c r="J17" s="50"/>
      <c r="K17" s="48"/>
      <c r="L17" s="72"/>
      <c r="M17" s="75"/>
    </row>
    <row r="18" spans="1:13" ht="22.15" customHeight="1" x14ac:dyDescent="0.15">
      <c r="A18" s="24">
        <v>9</v>
      </c>
      <c r="B18" s="45"/>
      <c r="C18" s="46"/>
      <c r="D18" s="47"/>
      <c r="E18" s="69"/>
      <c r="F18" s="49"/>
      <c r="G18" s="66"/>
      <c r="H18" s="49"/>
      <c r="I18" s="62"/>
      <c r="J18" s="50"/>
      <c r="K18" s="48"/>
      <c r="L18" s="72"/>
      <c r="M18" s="75"/>
    </row>
    <row r="19" spans="1:13" ht="22.15" customHeight="1" x14ac:dyDescent="0.15">
      <c r="A19" s="24">
        <v>10</v>
      </c>
      <c r="B19" s="45"/>
      <c r="C19" s="46"/>
      <c r="D19" s="47"/>
      <c r="E19" s="69"/>
      <c r="F19" s="49"/>
      <c r="G19" s="66"/>
      <c r="H19" s="49"/>
      <c r="I19" s="62"/>
      <c r="J19" s="50"/>
      <c r="K19" s="48"/>
      <c r="L19" s="72"/>
      <c r="M19" s="75"/>
    </row>
    <row r="20" spans="1:13" ht="22.15" customHeight="1" x14ac:dyDescent="0.15">
      <c r="A20" s="24">
        <v>11</v>
      </c>
      <c r="B20" s="45"/>
      <c r="C20" s="46"/>
      <c r="D20" s="47"/>
      <c r="E20" s="69"/>
      <c r="F20" s="49"/>
      <c r="G20" s="66"/>
      <c r="H20" s="49"/>
      <c r="I20" s="62"/>
      <c r="J20" s="50"/>
      <c r="K20" s="48"/>
      <c r="L20" s="72"/>
      <c r="M20" s="75"/>
    </row>
    <row r="21" spans="1:13" ht="22.15" customHeight="1" x14ac:dyDescent="0.15">
      <c r="A21" s="24">
        <v>12</v>
      </c>
      <c r="B21" s="45"/>
      <c r="C21" s="46"/>
      <c r="D21" s="47"/>
      <c r="E21" s="69"/>
      <c r="F21" s="49"/>
      <c r="G21" s="66"/>
      <c r="H21" s="49"/>
      <c r="I21" s="62"/>
      <c r="J21" s="50"/>
      <c r="K21" s="48"/>
      <c r="L21" s="72"/>
      <c r="M21" s="75"/>
    </row>
    <row r="22" spans="1:13" ht="22.15" customHeight="1" x14ac:dyDescent="0.15">
      <c r="A22" s="24">
        <v>13</v>
      </c>
      <c r="B22" s="45"/>
      <c r="C22" s="46"/>
      <c r="D22" s="47"/>
      <c r="E22" s="69"/>
      <c r="F22" s="49"/>
      <c r="G22" s="66"/>
      <c r="H22" s="49"/>
      <c r="I22" s="62"/>
      <c r="J22" s="50"/>
      <c r="K22" s="48"/>
      <c r="L22" s="72"/>
      <c r="M22" s="75"/>
    </row>
    <row r="23" spans="1:13" ht="22.15" customHeight="1" x14ac:dyDescent="0.15">
      <c r="A23" s="24">
        <v>14</v>
      </c>
      <c r="B23" s="45"/>
      <c r="C23" s="46"/>
      <c r="D23" s="47"/>
      <c r="E23" s="69"/>
      <c r="F23" s="49"/>
      <c r="G23" s="66"/>
      <c r="H23" s="49"/>
      <c r="I23" s="62"/>
      <c r="J23" s="50"/>
      <c r="K23" s="48"/>
      <c r="L23" s="72"/>
      <c r="M23" s="75"/>
    </row>
    <row r="24" spans="1:13" ht="22.15" customHeight="1" x14ac:dyDescent="0.15">
      <c r="A24" s="24">
        <v>15</v>
      </c>
      <c r="B24" s="45"/>
      <c r="C24" s="46"/>
      <c r="D24" s="47"/>
      <c r="E24" s="69"/>
      <c r="F24" s="49"/>
      <c r="G24" s="66"/>
      <c r="H24" s="49"/>
      <c r="I24" s="62"/>
      <c r="J24" s="50"/>
      <c r="K24" s="48"/>
      <c r="L24" s="72"/>
      <c r="M24" s="75"/>
    </row>
    <row r="25" spans="1:13" ht="22.15" customHeight="1" x14ac:dyDescent="0.15">
      <c r="A25" s="24">
        <v>16</v>
      </c>
      <c r="B25" s="45"/>
      <c r="C25" s="46"/>
      <c r="D25" s="47"/>
      <c r="E25" s="69"/>
      <c r="F25" s="49"/>
      <c r="G25" s="66"/>
      <c r="H25" s="49"/>
      <c r="I25" s="62"/>
      <c r="J25" s="50"/>
      <c r="K25" s="48"/>
      <c r="L25" s="72"/>
      <c r="M25" s="75"/>
    </row>
    <row r="26" spans="1:13" ht="22.15" customHeight="1" x14ac:dyDescent="0.15">
      <c r="A26" s="24">
        <v>17</v>
      </c>
      <c r="B26" s="45"/>
      <c r="C26" s="46"/>
      <c r="D26" s="47"/>
      <c r="E26" s="69"/>
      <c r="F26" s="49"/>
      <c r="G26" s="66"/>
      <c r="H26" s="49"/>
      <c r="I26" s="62"/>
      <c r="J26" s="50"/>
      <c r="K26" s="48"/>
      <c r="L26" s="72"/>
      <c r="M26" s="75"/>
    </row>
    <row r="27" spans="1:13" ht="22.15" customHeight="1" x14ac:dyDescent="0.15">
      <c r="A27" s="24">
        <v>18</v>
      </c>
      <c r="B27" s="45"/>
      <c r="C27" s="46"/>
      <c r="D27" s="47"/>
      <c r="E27" s="69"/>
      <c r="F27" s="49"/>
      <c r="G27" s="66"/>
      <c r="H27" s="49"/>
      <c r="I27" s="62"/>
      <c r="J27" s="50"/>
      <c r="K27" s="48"/>
      <c r="L27" s="72"/>
      <c r="M27" s="75"/>
    </row>
    <row r="28" spans="1:13" ht="22.15" customHeight="1" x14ac:dyDescent="0.15">
      <c r="A28" s="24">
        <v>19</v>
      </c>
      <c r="B28" s="45"/>
      <c r="C28" s="46"/>
      <c r="D28" s="47"/>
      <c r="E28" s="69"/>
      <c r="F28" s="49"/>
      <c r="G28" s="66"/>
      <c r="H28" s="49"/>
      <c r="I28" s="62"/>
      <c r="J28" s="50"/>
      <c r="K28" s="48"/>
      <c r="L28" s="72"/>
      <c r="M28" s="75"/>
    </row>
    <row r="29" spans="1:13" ht="22.15" customHeight="1" thickBot="1" x14ac:dyDescent="0.2">
      <c r="A29" s="26">
        <v>20</v>
      </c>
      <c r="B29" s="51"/>
      <c r="C29" s="52"/>
      <c r="D29" s="53"/>
      <c r="E29" s="70"/>
      <c r="F29" s="55"/>
      <c r="G29" s="67"/>
      <c r="H29" s="55"/>
      <c r="I29" s="63"/>
      <c r="J29" s="56"/>
      <c r="K29" s="54"/>
      <c r="L29" s="73"/>
      <c r="M29" s="76"/>
    </row>
  </sheetData>
  <mergeCells count="14">
    <mergeCell ref="E4:G4"/>
    <mergeCell ref="E5:I5"/>
    <mergeCell ref="A8:A9"/>
    <mergeCell ref="E1:I1"/>
    <mergeCell ref="B7:M7"/>
    <mergeCell ref="K8:K9"/>
    <mergeCell ref="L8:L9"/>
    <mergeCell ref="M8:M9"/>
    <mergeCell ref="D8:F8"/>
    <mergeCell ref="I8:I9"/>
    <mergeCell ref="J8:J9"/>
    <mergeCell ref="G8:H8"/>
    <mergeCell ref="E2:G2"/>
    <mergeCell ref="E3:F3"/>
  </mergeCells>
  <phoneticPr fontId="24"/>
  <conditionalFormatting sqref="A10:M29">
    <cfRule type="expression" dxfId="3" priority="2">
      <formula>MOD(ROW(),2)=0</formula>
    </cfRule>
  </conditionalFormatting>
  <conditionalFormatting sqref="E3:H4">
    <cfRule type="cellIs" dxfId="2" priority="1" operator="equal">
      <formula>""</formula>
    </cfRule>
  </conditionalFormatting>
  <dataValidations count="8">
    <dataValidation type="list" allowBlank="1" showInputMessage="1" showErrorMessage="1" sqref="B10:B29" xr:uid="{4E97CD5F-825B-4016-BF02-ABDFB1D603E4}">
      <formula1>"1,2,3,4,5,6,7,8,"</formula1>
    </dataValidation>
    <dataValidation type="list" allowBlank="1" showInputMessage="1" showErrorMessage="1" sqref="C10:C29" xr:uid="{4AC96413-29C6-44D2-897E-777D0775E73E}">
      <formula1>"1,2,3,4,5,6"</formula1>
    </dataValidation>
    <dataValidation type="list" allowBlank="1" showInputMessage="1" showErrorMessage="1" sqref="D10:D29" xr:uid="{FE11049A-1988-45BB-98EF-FAB3DC28ADD9}">
      <formula1>"1,2,3,4,5,6,7,8"</formula1>
    </dataValidation>
    <dataValidation type="list" allowBlank="1" showInputMessage="1" showErrorMessage="1" sqref="G3" xr:uid="{964115B6-4B5A-41B5-87D9-B29086CEAF4A}">
      <formula1>"3人制,5人制"</formula1>
    </dataValidation>
    <dataValidation type="list" allowBlank="1" showInputMessage="1" showErrorMessage="1" sqref="E10:E29" xr:uid="{AA54E78E-2F32-4031-8E95-B279B4D5B317}">
      <formula1>"-55kg,-61kg,-68kg,-76kg,+76kg"</formula1>
    </dataValidation>
    <dataValidation type="list" allowBlank="1" showInputMessage="1" showErrorMessage="1" sqref="H3:H4 G10:G29" xr:uid="{987B11B5-7498-4AD5-9212-2088A3985392}">
      <formula1>"1,2,3,4"</formula1>
    </dataValidation>
    <dataValidation type="list" allowBlank="1" showInputMessage="1" showErrorMessage="1" sqref="K10:K29" xr:uid="{A0F63D66-F17C-4FB8-9AF9-F036F3271447}">
      <formula1>"1,2"</formula1>
    </dataValidation>
    <dataValidation type="list" allowBlank="1" showInputMessage="1" showErrorMessage="1" sqref="F10:F29 H10:H29" xr:uid="{D0BE7312-879F-48B7-8F32-FF5C77AEE07C}">
      <formula1>"1,2,3,4,推薦"</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5442-DF17-4FAF-A2E2-946787CBC56D}">
  <sheetPr>
    <tabColor rgb="FFFFCCCC"/>
  </sheetPr>
  <dimension ref="A1:M29"/>
  <sheetViews>
    <sheetView workbookViewId="0">
      <selection activeCell="J18" sqref="J18"/>
    </sheetView>
  </sheetViews>
  <sheetFormatPr defaultRowHeight="13.5" x14ac:dyDescent="0.15"/>
  <cols>
    <col min="1" max="1" width="6.125" customWidth="1"/>
    <col min="2" max="3" width="10.125" customWidth="1"/>
    <col min="9" max="10" width="23.5" customWidth="1"/>
    <col min="11" max="11" width="8.25" style="57" customWidth="1"/>
    <col min="12" max="12" width="19.375" style="57" customWidth="1"/>
    <col min="13" max="13" width="22.125" style="57" customWidth="1"/>
  </cols>
  <sheetData>
    <row r="1" spans="1:13" ht="21.6" customHeight="1" thickBot="1" x14ac:dyDescent="0.2">
      <c r="E1" s="129" t="s">
        <v>100</v>
      </c>
      <c r="F1" s="129"/>
      <c r="G1" s="129"/>
      <c r="H1" s="129"/>
      <c r="I1" s="129"/>
    </row>
    <row r="2" spans="1:13" ht="14.25" thickBot="1" x14ac:dyDescent="0.2">
      <c r="E2" s="140" t="s">
        <v>97</v>
      </c>
      <c r="F2" s="141"/>
      <c r="G2" s="142"/>
      <c r="H2" s="28" t="s">
        <v>91</v>
      </c>
      <c r="I2" s="29" t="s">
        <v>41</v>
      </c>
    </row>
    <row r="3" spans="1:13" ht="25.15" customHeight="1" thickTop="1" x14ac:dyDescent="0.15">
      <c r="E3" s="143" t="s">
        <v>95</v>
      </c>
      <c r="F3" s="144"/>
      <c r="G3" s="37"/>
      <c r="H3" s="38"/>
      <c r="I3" s="35" t="str">
        <f>IF(H3="","",共通入力!B4)</f>
        <v/>
      </c>
      <c r="J3" s="7" t="s">
        <v>64</v>
      </c>
    </row>
    <row r="4" spans="1:13" ht="27" customHeight="1" thickBot="1" x14ac:dyDescent="0.2">
      <c r="E4" s="123" t="s">
        <v>87</v>
      </c>
      <c r="F4" s="124"/>
      <c r="G4" s="125"/>
      <c r="H4" s="39"/>
      <c r="I4" s="36" t="str">
        <f>IF(H4="","",共通入力!B4)</f>
        <v/>
      </c>
      <c r="J4" s="7" t="s">
        <v>108</v>
      </c>
    </row>
    <row r="5" spans="1:13" x14ac:dyDescent="0.15">
      <c r="E5" s="126" t="s">
        <v>102</v>
      </c>
      <c r="F5" s="126"/>
      <c r="G5" s="126"/>
      <c r="H5" s="126"/>
      <c r="I5" s="126"/>
    </row>
    <row r="7" spans="1:13" ht="22.15" customHeight="1" thickBot="1" x14ac:dyDescent="0.2">
      <c r="B7" s="130" t="s">
        <v>98</v>
      </c>
      <c r="C7" s="130"/>
      <c r="D7" s="130"/>
      <c r="E7" s="130"/>
      <c r="F7" s="130"/>
      <c r="G7" s="130"/>
      <c r="H7" s="130"/>
      <c r="I7" s="130"/>
      <c r="J7" s="130"/>
      <c r="K7" s="130"/>
      <c r="L7" s="130"/>
      <c r="M7" s="130"/>
    </row>
    <row r="8" spans="1:13" x14ac:dyDescent="0.15">
      <c r="A8" s="127" t="s">
        <v>99</v>
      </c>
      <c r="B8" s="23" t="s">
        <v>86</v>
      </c>
      <c r="C8" s="25" t="s">
        <v>87</v>
      </c>
      <c r="D8" s="135" t="s">
        <v>88</v>
      </c>
      <c r="E8" s="131"/>
      <c r="F8" s="133"/>
      <c r="G8" s="138" t="s">
        <v>89</v>
      </c>
      <c r="H8" s="139"/>
      <c r="I8" s="136" t="s">
        <v>85</v>
      </c>
      <c r="J8" s="131" t="s">
        <v>28</v>
      </c>
      <c r="K8" s="131" t="s">
        <v>92</v>
      </c>
      <c r="L8" s="131" t="s">
        <v>93</v>
      </c>
      <c r="M8" s="133" t="s">
        <v>94</v>
      </c>
    </row>
    <row r="9" spans="1:13" ht="14.25" thickBot="1" x14ac:dyDescent="0.2">
      <c r="A9" s="128"/>
      <c r="B9" s="31" t="s">
        <v>90</v>
      </c>
      <c r="C9" s="32" t="s">
        <v>90</v>
      </c>
      <c r="D9" s="33" t="s">
        <v>90</v>
      </c>
      <c r="E9" s="34" t="s">
        <v>36</v>
      </c>
      <c r="F9" s="59" t="s">
        <v>101</v>
      </c>
      <c r="G9" s="60" t="s">
        <v>90</v>
      </c>
      <c r="H9" s="59" t="s">
        <v>101</v>
      </c>
      <c r="I9" s="137"/>
      <c r="J9" s="132"/>
      <c r="K9" s="132"/>
      <c r="L9" s="132"/>
      <c r="M9" s="134"/>
    </row>
    <row r="10" spans="1:13" ht="22.15" customHeight="1" thickTop="1" x14ac:dyDescent="0.15">
      <c r="A10" s="30">
        <v>1</v>
      </c>
      <c r="B10" s="40"/>
      <c r="C10" s="41"/>
      <c r="D10" s="42"/>
      <c r="E10" s="68"/>
      <c r="F10" s="43"/>
      <c r="G10" s="65"/>
      <c r="H10" s="43"/>
      <c r="I10" s="61"/>
      <c r="J10" s="44"/>
      <c r="K10" s="37"/>
      <c r="L10" s="71"/>
      <c r="M10" s="74"/>
    </row>
    <row r="11" spans="1:13" ht="22.15" customHeight="1" x14ac:dyDescent="0.15">
      <c r="A11" s="24">
        <v>2</v>
      </c>
      <c r="B11" s="45"/>
      <c r="C11" s="46"/>
      <c r="D11" s="47"/>
      <c r="E11" s="69"/>
      <c r="F11" s="49"/>
      <c r="G11" s="66"/>
      <c r="H11" s="49"/>
      <c r="I11" s="62"/>
      <c r="J11" s="50"/>
      <c r="K11" s="48"/>
      <c r="L11" s="72"/>
      <c r="M11" s="75"/>
    </row>
    <row r="12" spans="1:13" ht="22.15" customHeight="1" x14ac:dyDescent="0.15">
      <c r="A12" s="24">
        <v>3</v>
      </c>
      <c r="B12" s="45"/>
      <c r="C12" s="46"/>
      <c r="D12" s="47"/>
      <c r="E12" s="69"/>
      <c r="F12" s="49"/>
      <c r="G12" s="66"/>
      <c r="H12" s="49"/>
      <c r="I12" s="62"/>
      <c r="J12" s="50"/>
      <c r="K12" s="48"/>
      <c r="L12" s="72"/>
      <c r="M12" s="75"/>
    </row>
    <row r="13" spans="1:13" ht="22.15" customHeight="1" x14ac:dyDescent="0.15">
      <c r="A13" s="24">
        <v>4</v>
      </c>
      <c r="B13" s="45"/>
      <c r="C13" s="46"/>
      <c r="D13" s="47"/>
      <c r="E13" s="69"/>
      <c r="F13" s="49"/>
      <c r="G13" s="66"/>
      <c r="H13" s="49"/>
      <c r="I13" s="62"/>
      <c r="J13" s="50"/>
      <c r="K13" s="48"/>
      <c r="L13" s="72"/>
      <c r="M13" s="75"/>
    </row>
    <row r="14" spans="1:13" ht="22.15" customHeight="1" x14ac:dyDescent="0.15">
      <c r="A14" s="24">
        <v>5</v>
      </c>
      <c r="B14" s="45"/>
      <c r="C14" s="46"/>
      <c r="D14" s="47"/>
      <c r="E14" s="69"/>
      <c r="F14" s="49"/>
      <c r="G14" s="66"/>
      <c r="H14" s="49"/>
      <c r="I14" s="62"/>
      <c r="J14" s="50"/>
      <c r="K14" s="48"/>
      <c r="L14" s="72"/>
      <c r="M14" s="75"/>
    </row>
    <row r="15" spans="1:13" ht="22.15" customHeight="1" x14ac:dyDescent="0.15">
      <c r="A15" s="24">
        <v>6</v>
      </c>
      <c r="B15" s="45"/>
      <c r="C15" s="46"/>
      <c r="D15" s="47"/>
      <c r="E15" s="69"/>
      <c r="F15" s="49"/>
      <c r="G15" s="66"/>
      <c r="H15" s="49"/>
      <c r="I15" s="62"/>
      <c r="J15" s="50"/>
      <c r="K15" s="48"/>
      <c r="L15" s="72"/>
      <c r="M15" s="75"/>
    </row>
    <row r="16" spans="1:13" ht="22.15" customHeight="1" x14ac:dyDescent="0.15">
      <c r="A16" s="24">
        <v>7</v>
      </c>
      <c r="B16" s="45"/>
      <c r="C16" s="46"/>
      <c r="D16" s="47"/>
      <c r="E16" s="69"/>
      <c r="F16" s="49"/>
      <c r="G16" s="66"/>
      <c r="H16" s="49"/>
      <c r="I16" s="62"/>
      <c r="J16" s="50"/>
      <c r="K16" s="48"/>
      <c r="L16" s="72"/>
      <c r="M16" s="75"/>
    </row>
    <row r="17" spans="1:13" ht="22.15" customHeight="1" x14ac:dyDescent="0.15">
      <c r="A17" s="24">
        <v>8</v>
      </c>
      <c r="B17" s="45"/>
      <c r="C17" s="46"/>
      <c r="D17" s="47"/>
      <c r="E17" s="69"/>
      <c r="F17" s="49"/>
      <c r="G17" s="66"/>
      <c r="H17" s="49"/>
      <c r="I17" s="62"/>
      <c r="J17" s="50"/>
      <c r="K17" s="48"/>
      <c r="L17" s="72"/>
      <c r="M17" s="75"/>
    </row>
    <row r="18" spans="1:13" ht="22.15" customHeight="1" x14ac:dyDescent="0.15">
      <c r="A18" s="24">
        <v>9</v>
      </c>
      <c r="B18" s="45"/>
      <c r="C18" s="46"/>
      <c r="D18" s="47"/>
      <c r="E18" s="69"/>
      <c r="F18" s="49"/>
      <c r="G18" s="66"/>
      <c r="H18" s="49"/>
      <c r="I18" s="62"/>
      <c r="J18" s="50"/>
      <c r="K18" s="48"/>
      <c r="L18" s="72"/>
      <c r="M18" s="75"/>
    </row>
    <row r="19" spans="1:13" ht="22.15" customHeight="1" x14ac:dyDescent="0.15">
      <c r="A19" s="24">
        <v>10</v>
      </c>
      <c r="B19" s="45"/>
      <c r="C19" s="46"/>
      <c r="D19" s="47"/>
      <c r="E19" s="69"/>
      <c r="F19" s="49"/>
      <c r="G19" s="66"/>
      <c r="H19" s="49"/>
      <c r="I19" s="62"/>
      <c r="J19" s="50"/>
      <c r="K19" s="48"/>
      <c r="L19" s="72"/>
      <c r="M19" s="75"/>
    </row>
    <row r="20" spans="1:13" ht="22.15" customHeight="1" x14ac:dyDescent="0.15">
      <c r="A20" s="24">
        <v>11</v>
      </c>
      <c r="B20" s="45"/>
      <c r="C20" s="46"/>
      <c r="D20" s="47"/>
      <c r="E20" s="69"/>
      <c r="F20" s="49"/>
      <c r="G20" s="66"/>
      <c r="H20" s="49"/>
      <c r="I20" s="62"/>
      <c r="J20" s="50"/>
      <c r="K20" s="48"/>
      <c r="L20" s="72"/>
      <c r="M20" s="75"/>
    </row>
    <row r="21" spans="1:13" ht="22.15" customHeight="1" x14ac:dyDescent="0.15">
      <c r="A21" s="24">
        <v>12</v>
      </c>
      <c r="B21" s="45"/>
      <c r="C21" s="46"/>
      <c r="D21" s="47"/>
      <c r="E21" s="69"/>
      <c r="F21" s="49"/>
      <c r="G21" s="66"/>
      <c r="H21" s="49"/>
      <c r="I21" s="62"/>
      <c r="J21" s="50"/>
      <c r="K21" s="48"/>
      <c r="L21" s="72"/>
      <c r="M21" s="75"/>
    </row>
    <row r="22" spans="1:13" ht="22.15" customHeight="1" x14ac:dyDescent="0.15">
      <c r="A22" s="24">
        <v>13</v>
      </c>
      <c r="B22" s="45"/>
      <c r="C22" s="46"/>
      <c r="D22" s="47"/>
      <c r="E22" s="69"/>
      <c r="F22" s="49"/>
      <c r="G22" s="66"/>
      <c r="H22" s="49"/>
      <c r="I22" s="62"/>
      <c r="J22" s="50"/>
      <c r="K22" s="48"/>
      <c r="L22" s="72"/>
      <c r="M22" s="75"/>
    </row>
    <row r="23" spans="1:13" ht="22.15" customHeight="1" x14ac:dyDescent="0.15">
      <c r="A23" s="24">
        <v>14</v>
      </c>
      <c r="B23" s="45"/>
      <c r="C23" s="46"/>
      <c r="D23" s="47"/>
      <c r="E23" s="69"/>
      <c r="F23" s="49"/>
      <c r="G23" s="66"/>
      <c r="H23" s="49"/>
      <c r="I23" s="62"/>
      <c r="J23" s="50"/>
      <c r="K23" s="48"/>
      <c r="L23" s="72"/>
      <c r="M23" s="75"/>
    </row>
    <row r="24" spans="1:13" ht="22.15" customHeight="1" x14ac:dyDescent="0.15">
      <c r="A24" s="24">
        <v>15</v>
      </c>
      <c r="B24" s="45"/>
      <c r="C24" s="46"/>
      <c r="D24" s="47"/>
      <c r="E24" s="69"/>
      <c r="F24" s="49"/>
      <c r="G24" s="66"/>
      <c r="H24" s="49"/>
      <c r="I24" s="62"/>
      <c r="J24" s="50"/>
      <c r="K24" s="48"/>
      <c r="L24" s="72"/>
      <c r="M24" s="75"/>
    </row>
    <row r="25" spans="1:13" ht="22.15" customHeight="1" x14ac:dyDescent="0.15">
      <c r="A25" s="24">
        <v>16</v>
      </c>
      <c r="B25" s="45"/>
      <c r="C25" s="46"/>
      <c r="D25" s="47"/>
      <c r="E25" s="69"/>
      <c r="F25" s="49"/>
      <c r="G25" s="66"/>
      <c r="H25" s="49"/>
      <c r="I25" s="62"/>
      <c r="J25" s="50"/>
      <c r="K25" s="48"/>
      <c r="L25" s="72"/>
      <c r="M25" s="75"/>
    </row>
    <row r="26" spans="1:13" ht="22.15" customHeight="1" x14ac:dyDescent="0.15">
      <c r="A26" s="24">
        <v>17</v>
      </c>
      <c r="B26" s="45"/>
      <c r="C26" s="46"/>
      <c r="D26" s="47"/>
      <c r="E26" s="69"/>
      <c r="F26" s="49"/>
      <c r="G26" s="66"/>
      <c r="H26" s="49"/>
      <c r="I26" s="62"/>
      <c r="J26" s="50"/>
      <c r="K26" s="48"/>
      <c r="L26" s="72"/>
      <c r="M26" s="75"/>
    </row>
    <row r="27" spans="1:13" ht="22.15" customHeight="1" x14ac:dyDescent="0.15">
      <c r="A27" s="24">
        <v>18</v>
      </c>
      <c r="B27" s="45"/>
      <c r="C27" s="46"/>
      <c r="D27" s="47"/>
      <c r="E27" s="69"/>
      <c r="F27" s="49"/>
      <c r="G27" s="66"/>
      <c r="H27" s="49"/>
      <c r="I27" s="62"/>
      <c r="J27" s="50"/>
      <c r="K27" s="48"/>
      <c r="L27" s="72"/>
      <c r="M27" s="75"/>
    </row>
    <row r="28" spans="1:13" ht="22.15" customHeight="1" x14ac:dyDescent="0.15">
      <c r="A28" s="24">
        <v>19</v>
      </c>
      <c r="B28" s="45"/>
      <c r="C28" s="46"/>
      <c r="D28" s="47"/>
      <c r="E28" s="69"/>
      <c r="F28" s="49"/>
      <c r="G28" s="66"/>
      <c r="H28" s="49"/>
      <c r="I28" s="62"/>
      <c r="J28" s="50"/>
      <c r="K28" s="48"/>
      <c r="L28" s="72"/>
      <c r="M28" s="75"/>
    </row>
    <row r="29" spans="1:13" ht="22.15" customHeight="1" thickBot="1" x14ac:dyDescent="0.2">
      <c r="A29" s="26">
        <v>20</v>
      </c>
      <c r="B29" s="51"/>
      <c r="C29" s="52"/>
      <c r="D29" s="53"/>
      <c r="E29" s="70"/>
      <c r="F29" s="55"/>
      <c r="G29" s="67"/>
      <c r="H29" s="55"/>
      <c r="I29" s="63"/>
      <c r="J29" s="56"/>
      <c r="K29" s="54"/>
      <c r="L29" s="73"/>
      <c r="M29" s="76"/>
    </row>
  </sheetData>
  <sheetProtection sheet="1" objects="1" scenarios="1"/>
  <mergeCells count="14">
    <mergeCell ref="L8:L9"/>
    <mergeCell ref="M8:M9"/>
    <mergeCell ref="A8:A9"/>
    <mergeCell ref="D8:F8"/>
    <mergeCell ref="G8:H8"/>
    <mergeCell ref="I8:I9"/>
    <mergeCell ref="J8:J9"/>
    <mergeCell ref="K8:K9"/>
    <mergeCell ref="B7:M7"/>
    <mergeCell ref="E1:I1"/>
    <mergeCell ref="E2:G2"/>
    <mergeCell ref="E3:F3"/>
    <mergeCell ref="E4:G4"/>
    <mergeCell ref="E5:I5"/>
  </mergeCells>
  <phoneticPr fontId="24"/>
  <conditionalFormatting sqref="A10:M29">
    <cfRule type="expression" dxfId="1" priority="2">
      <formula>MOD(ROW(),2)=0</formula>
    </cfRule>
  </conditionalFormatting>
  <conditionalFormatting sqref="E3:H4">
    <cfRule type="cellIs" dxfId="0" priority="1" operator="equal">
      <formula>""</formula>
    </cfRule>
  </conditionalFormatting>
  <dataValidations count="8">
    <dataValidation type="list" allowBlank="1" showInputMessage="1" showErrorMessage="1" sqref="F10:F29 H10:H29" xr:uid="{6779F69B-4888-4695-ABE3-FFD2ED27ED79}">
      <formula1>"1,2,3,4,推薦"</formula1>
    </dataValidation>
    <dataValidation type="list" allowBlank="1" showInputMessage="1" showErrorMessage="1" sqref="K10:K29" xr:uid="{C25B32FE-DAB6-4433-AAB2-88D0078E10C5}">
      <formula1>"1,2"</formula1>
    </dataValidation>
    <dataValidation type="list" allowBlank="1" showInputMessage="1" showErrorMessage="1" sqref="H3:H4 G10:G29" xr:uid="{B4959E15-3050-405E-85F2-96FA0712749C}">
      <formula1>"1,2,3,4"</formula1>
    </dataValidation>
    <dataValidation type="list" allowBlank="1" showInputMessage="1" showErrorMessage="1" sqref="E10:E29" xr:uid="{AEF9E9C4-CC59-4546-8418-E2B6B9AEFAC6}">
      <formula1>"-48kg,-53kg,-59kg,-66kg,+66kg"</formula1>
    </dataValidation>
    <dataValidation type="list" allowBlank="1" showInputMessage="1" showErrorMessage="1" sqref="G3" xr:uid="{2666D5A4-88E8-44F5-BA6E-472C53528151}">
      <formula1>"3人制,5人制"</formula1>
    </dataValidation>
    <dataValidation type="list" allowBlank="1" showInputMessage="1" showErrorMessage="1" sqref="D10:D29" xr:uid="{81CD4ECC-FF8C-4BEF-9657-85B1FC399AC5}">
      <formula1>"1,2,3,4,5,6,7,8"</formula1>
    </dataValidation>
    <dataValidation type="list" allowBlank="1" showInputMessage="1" showErrorMessage="1" sqref="C10:C29" xr:uid="{FFBF07F2-EB74-4155-A9D2-421EF5C2F8CD}">
      <formula1>"1,2,3,4,5,6"</formula1>
    </dataValidation>
    <dataValidation type="list" allowBlank="1" showInputMessage="1" showErrorMessage="1" sqref="B10:B29" xr:uid="{C013511E-7424-4A1F-A7EE-63E9E9CF3281}">
      <formula1>"1,2,3,4,5,6,7,8,"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M120"/>
  <sheetViews>
    <sheetView view="pageBreakPreview" zoomScaleNormal="100" workbookViewId="0">
      <selection activeCell="S78" sqref="S78:W81"/>
    </sheetView>
  </sheetViews>
  <sheetFormatPr defaultColWidth="9" defaultRowHeight="13.5" customHeight="1" x14ac:dyDescent="0.15"/>
  <cols>
    <col min="1" max="1" width="3.375" style="1" customWidth="1"/>
    <col min="2" max="18" width="2.25" style="1" customWidth="1"/>
    <col min="19" max="23" width="3.375" style="1" customWidth="1"/>
    <col min="24" max="39" width="2.25" style="1" customWidth="1"/>
    <col min="40" max="40" width="9" style="1" bestFit="1"/>
    <col min="41" max="16384" width="9" style="1"/>
  </cols>
  <sheetData>
    <row r="1" spans="1:39" ht="11.25" customHeight="1" x14ac:dyDescent="0.15">
      <c r="A1" s="202" t="str">
        <f>"第"&amp;共通入力!$A$1&amp;"回 全九州高等学校空手道新人大会　兼"</f>
        <v>第45回 全九州高等学校空手道新人大会　兼</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row>
    <row r="2" spans="1:39" ht="11.25" customHeight="1" x14ac:dyDescent="0.15">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1:39" ht="11.25" customHeight="1" x14ac:dyDescent="0.15">
      <c r="A3" s="202" t="str">
        <f>"第"&amp;共通入力!$A$1&amp;"回 全国高等学校空手道選抜大会予選会"</f>
        <v>第45回 全国高等学校空手道選抜大会予選会</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row>
    <row r="4" spans="1:39" ht="11.25" customHeight="1" x14ac:dyDescent="0.15">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row>
    <row r="5" spans="1:39" ht="11.25" customHeight="1" x14ac:dyDescent="0.15">
      <c r="A5" s="202" t="s">
        <v>0</v>
      </c>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row>
    <row r="6" spans="1:39" ht="11.25" customHeight="1" x14ac:dyDescent="0.15">
      <c r="A6" s="202"/>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row>
    <row r="7" spans="1:39" ht="9.75" customHeight="1" thickBot="1" x14ac:dyDescent="0.2"/>
    <row r="8" spans="1:39" ht="13.5" customHeight="1" x14ac:dyDescent="0.15">
      <c r="A8" s="205" t="s">
        <v>3</v>
      </c>
      <c r="B8" s="206"/>
      <c r="C8" s="206"/>
      <c r="D8" s="206"/>
      <c r="E8" s="207"/>
      <c r="F8" s="229">
        <f>共通入力!$B$5</f>
        <v>0</v>
      </c>
      <c r="G8" s="230"/>
      <c r="H8" s="230"/>
      <c r="I8" s="230"/>
      <c r="J8" s="230"/>
      <c r="K8" s="230"/>
      <c r="L8" s="230"/>
      <c r="M8" s="230"/>
      <c r="N8" s="230"/>
      <c r="O8" s="230"/>
      <c r="P8" s="230"/>
      <c r="Q8" s="230"/>
      <c r="R8" s="230"/>
      <c r="S8" s="230"/>
      <c r="T8" s="230"/>
      <c r="U8" s="231"/>
      <c r="V8" s="274" t="s">
        <v>32</v>
      </c>
      <c r="W8" s="275"/>
      <c r="X8" s="275"/>
      <c r="Y8" s="275"/>
      <c r="Z8" s="276"/>
      <c r="AA8" s="229">
        <f>共通入力!$B$7</f>
        <v>0</v>
      </c>
      <c r="AB8" s="230"/>
      <c r="AC8" s="230"/>
      <c r="AD8" s="230"/>
      <c r="AE8" s="230"/>
      <c r="AF8" s="230"/>
      <c r="AG8" s="230"/>
      <c r="AH8" s="230"/>
      <c r="AI8" s="230"/>
      <c r="AJ8" s="230"/>
      <c r="AK8" s="230"/>
      <c r="AL8" s="230"/>
      <c r="AM8" s="277"/>
    </row>
    <row r="9" spans="1:39" ht="16.5" customHeight="1" x14ac:dyDescent="0.15">
      <c r="A9" s="208" t="s">
        <v>4</v>
      </c>
      <c r="B9" s="169"/>
      <c r="C9" s="169"/>
      <c r="D9" s="169"/>
      <c r="E9" s="209"/>
      <c r="F9" s="228">
        <f>共通入力!$B$4</f>
        <v>0</v>
      </c>
      <c r="G9" s="169"/>
      <c r="H9" s="169"/>
      <c r="I9" s="169"/>
      <c r="J9" s="169"/>
      <c r="K9" s="169"/>
      <c r="L9" s="169"/>
      <c r="M9" s="169"/>
      <c r="N9" s="169"/>
      <c r="O9" s="169"/>
      <c r="P9" s="169"/>
      <c r="Q9" s="169"/>
      <c r="R9" s="169"/>
      <c r="S9" s="169"/>
      <c r="T9" s="169"/>
      <c r="U9" s="209"/>
      <c r="V9" s="228" t="s">
        <v>31</v>
      </c>
      <c r="W9" s="169"/>
      <c r="X9" s="169"/>
      <c r="Y9" s="169"/>
      <c r="Z9" s="209"/>
      <c r="AA9" s="228">
        <f>共通入力!$B$6</f>
        <v>0</v>
      </c>
      <c r="AB9" s="169"/>
      <c r="AC9" s="169"/>
      <c r="AD9" s="169"/>
      <c r="AE9" s="169"/>
      <c r="AF9" s="169"/>
      <c r="AG9" s="169"/>
      <c r="AH9" s="169"/>
      <c r="AI9" s="169"/>
      <c r="AJ9" s="169"/>
      <c r="AK9" s="169"/>
      <c r="AL9" s="169"/>
      <c r="AM9" s="279"/>
    </row>
    <row r="10" spans="1:39" ht="16.5" customHeight="1" x14ac:dyDescent="0.15">
      <c r="A10" s="210"/>
      <c r="B10" s="168"/>
      <c r="C10" s="168"/>
      <c r="D10" s="168"/>
      <c r="E10" s="211"/>
      <c r="F10" s="225" t="s">
        <v>5</v>
      </c>
      <c r="G10" s="226"/>
      <c r="H10" s="226"/>
      <c r="I10" s="226"/>
      <c r="J10" s="226"/>
      <c r="K10" s="226"/>
      <c r="L10" s="226"/>
      <c r="M10" s="226"/>
      <c r="N10" s="226"/>
      <c r="O10" s="226"/>
      <c r="P10" s="226"/>
      <c r="Q10" s="226"/>
      <c r="R10" s="226"/>
      <c r="S10" s="226"/>
      <c r="T10" s="226"/>
      <c r="U10" s="227"/>
      <c r="V10" s="278"/>
      <c r="W10" s="168"/>
      <c r="X10" s="168"/>
      <c r="Y10" s="168"/>
      <c r="Z10" s="211"/>
      <c r="AA10" s="278"/>
      <c r="AB10" s="168"/>
      <c r="AC10" s="168"/>
      <c r="AD10" s="168"/>
      <c r="AE10" s="168"/>
      <c r="AF10" s="168"/>
      <c r="AG10" s="168"/>
      <c r="AH10" s="168"/>
      <c r="AI10" s="168"/>
      <c r="AJ10" s="168"/>
      <c r="AK10" s="168"/>
      <c r="AL10" s="168"/>
      <c r="AM10" s="280"/>
    </row>
    <row r="11" spans="1:39" ht="13.5" customHeight="1" x14ac:dyDescent="0.15">
      <c r="A11" s="222" t="s">
        <v>6</v>
      </c>
      <c r="B11" s="223"/>
      <c r="C11" s="223"/>
      <c r="D11" s="223"/>
      <c r="E11" s="224"/>
      <c r="F11" s="212" t="str">
        <f>"〒"&amp;共通入力!$B$8</f>
        <v>〒</v>
      </c>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4"/>
    </row>
    <row r="12" spans="1:39" ht="13.5" customHeight="1" x14ac:dyDescent="0.15">
      <c r="A12" s="208"/>
      <c r="B12" s="169"/>
      <c r="C12" s="169"/>
      <c r="D12" s="169"/>
      <c r="E12" s="209"/>
      <c r="F12" s="215" t="str">
        <f>"　　"&amp;共通入力!$B$9</f>
        <v>　　</v>
      </c>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7"/>
    </row>
    <row r="13" spans="1:39" ht="13.5" customHeight="1" x14ac:dyDescent="0.15">
      <c r="A13" s="208" t="s">
        <v>59</v>
      </c>
      <c r="B13" s="169"/>
      <c r="C13" s="169"/>
      <c r="D13" s="169"/>
      <c r="E13" s="209"/>
      <c r="F13" s="212" t="str">
        <f>"　　ＴＥＬ："&amp;共通入力!$B$10&amp;"　　　ＦＡＸ："&amp;共通入力!$B$11</f>
        <v>　　ＴＥＬ：　　　ＦＡＸ：</v>
      </c>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4"/>
    </row>
    <row r="14" spans="1:39" ht="10.5" customHeight="1" x14ac:dyDescent="0.15">
      <c r="A14" s="232" t="s">
        <v>28</v>
      </c>
      <c r="B14" s="233"/>
      <c r="C14" s="233"/>
      <c r="D14" s="233"/>
      <c r="E14" s="234"/>
      <c r="F14" s="281">
        <f>共通入力!$B$13</f>
        <v>0</v>
      </c>
      <c r="G14" s="282"/>
      <c r="H14" s="282"/>
      <c r="I14" s="282"/>
      <c r="J14" s="282"/>
      <c r="K14" s="282"/>
      <c r="L14" s="282"/>
      <c r="M14" s="282"/>
      <c r="N14" s="282"/>
      <c r="O14" s="282"/>
      <c r="P14" s="282"/>
      <c r="Q14" s="282"/>
      <c r="R14" s="283"/>
      <c r="S14" s="256" t="s">
        <v>38</v>
      </c>
      <c r="T14" s="257"/>
      <c r="U14" s="257"/>
      <c r="V14" s="257"/>
      <c r="W14" s="258"/>
      <c r="X14" s="244" t="s">
        <v>8</v>
      </c>
      <c r="Y14" s="245"/>
      <c r="Z14" s="245"/>
      <c r="AA14" s="245"/>
      <c r="AB14" s="246"/>
      <c r="AC14" s="218" t="str">
        <f>IF(共通入力!$B$14="","",共通入力!$B$14)</f>
        <v/>
      </c>
      <c r="AD14" s="218"/>
      <c r="AE14" s="218"/>
      <c r="AF14" s="218"/>
      <c r="AG14" s="218"/>
      <c r="AH14" s="218"/>
      <c r="AI14" s="218"/>
      <c r="AJ14" s="218"/>
      <c r="AK14" s="218"/>
      <c r="AL14" s="218"/>
      <c r="AM14" s="219"/>
    </row>
    <row r="15" spans="1:39" ht="10.5" customHeight="1" x14ac:dyDescent="0.15">
      <c r="A15" s="208" t="s">
        <v>30</v>
      </c>
      <c r="B15" s="169"/>
      <c r="C15" s="169"/>
      <c r="D15" s="169"/>
      <c r="E15" s="209"/>
      <c r="F15" s="228">
        <f>共通入力!$B$12</f>
        <v>0</v>
      </c>
      <c r="G15" s="169"/>
      <c r="H15" s="169"/>
      <c r="I15" s="169"/>
      <c r="J15" s="169"/>
      <c r="K15" s="169"/>
      <c r="L15" s="169"/>
      <c r="M15" s="169"/>
      <c r="N15" s="169"/>
      <c r="O15" s="169"/>
      <c r="P15" s="169"/>
      <c r="Q15" s="169"/>
      <c r="R15" s="209"/>
      <c r="S15" s="259"/>
      <c r="T15" s="260"/>
      <c r="U15" s="260"/>
      <c r="V15" s="260"/>
      <c r="W15" s="261"/>
      <c r="X15" s="247"/>
      <c r="Y15" s="248"/>
      <c r="Z15" s="248"/>
      <c r="AA15" s="248"/>
      <c r="AB15" s="249"/>
      <c r="AC15" s="218"/>
      <c r="AD15" s="218"/>
      <c r="AE15" s="218"/>
      <c r="AF15" s="218"/>
      <c r="AG15" s="218"/>
      <c r="AH15" s="218"/>
      <c r="AI15" s="218"/>
      <c r="AJ15" s="218"/>
      <c r="AK15" s="218"/>
      <c r="AL15" s="218"/>
      <c r="AM15" s="219"/>
    </row>
    <row r="16" spans="1:39" ht="10.5" customHeight="1" x14ac:dyDescent="0.15">
      <c r="A16" s="208"/>
      <c r="B16" s="169"/>
      <c r="C16" s="169"/>
      <c r="D16" s="169"/>
      <c r="E16" s="209"/>
      <c r="F16" s="228"/>
      <c r="G16" s="169"/>
      <c r="H16" s="169"/>
      <c r="I16" s="169"/>
      <c r="J16" s="169"/>
      <c r="K16" s="169"/>
      <c r="L16" s="169"/>
      <c r="M16" s="169"/>
      <c r="N16" s="169"/>
      <c r="O16" s="169"/>
      <c r="P16" s="169"/>
      <c r="Q16" s="169"/>
      <c r="R16" s="209"/>
      <c r="S16" s="259"/>
      <c r="T16" s="260"/>
      <c r="U16" s="260"/>
      <c r="V16" s="260"/>
      <c r="W16" s="261"/>
      <c r="X16" s="247"/>
      <c r="Y16" s="248"/>
      <c r="Z16" s="248"/>
      <c r="AA16" s="248"/>
      <c r="AB16" s="249"/>
      <c r="AC16" s="218"/>
      <c r="AD16" s="218"/>
      <c r="AE16" s="218"/>
      <c r="AF16" s="218"/>
      <c r="AG16" s="218"/>
      <c r="AH16" s="218"/>
      <c r="AI16" s="218"/>
      <c r="AJ16" s="218"/>
      <c r="AK16" s="218"/>
      <c r="AL16" s="218"/>
      <c r="AM16" s="219"/>
    </row>
    <row r="17" spans="1:39" ht="10.5" customHeight="1" x14ac:dyDescent="0.15">
      <c r="A17" s="210"/>
      <c r="B17" s="168"/>
      <c r="C17" s="168"/>
      <c r="D17" s="168"/>
      <c r="E17" s="211"/>
      <c r="F17" s="278"/>
      <c r="G17" s="168"/>
      <c r="H17" s="168"/>
      <c r="I17" s="168"/>
      <c r="J17" s="168"/>
      <c r="K17" s="168"/>
      <c r="L17" s="168"/>
      <c r="M17" s="168"/>
      <c r="N17" s="168"/>
      <c r="O17" s="168"/>
      <c r="P17" s="168"/>
      <c r="Q17" s="168"/>
      <c r="R17" s="211"/>
      <c r="S17" s="262"/>
      <c r="T17" s="263"/>
      <c r="U17" s="263"/>
      <c r="V17" s="263"/>
      <c r="W17" s="264"/>
      <c r="X17" s="250"/>
      <c r="Y17" s="251"/>
      <c r="Z17" s="251"/>
      <c r="AA17" s="251"/>
      <c r="AB17" s="252"/>
      <c r="AC17" s="218"/>
      <c r="AD17" s="218"/>
      <c r="AE17" s="218"/>
      <c r="AF17" s="218"/>
      <c r="AG17" s="218"/>
      <c r="AH17" s="218"/>
      <c r="AI17" s="218"/>
      <c r="AJ17" s="218"/>
      <c r="AK17" s="218"/>
      <c r="AL17" s="218"/>
      <c r="AM17" s="219"/>
    </row>
    <row r="18" spans="1:39" ht="10.5" customHeight="1" x14ac:dyDescent="0.15">
      <c r="A18" s="235" t="s">
        <v>28</v>
      </c>
      <c r="B18" s="236"/>
      <c r="C18" s="236"/>
      <c r="D18" s="236"/>
      <c r="E18" s="237"/>
      <c r="F18" s="284">
        <f>共通入力!$B$16</f>
        <v>0</v>
      </c>
      <c r="G18" s="285"/>
      <c r="H18" s="285"/>
      <c r="I18" s="285"/>
      <c r="J18" s="285"/>
      <c r="K18" s="285"/>
      <c r="L18" s="285"/>
      <c r="M18" s="285"/>
      <c r="N18" s="285"/>
      <c r="O18" s="285"/>
      <c r="P18" s="285"/>
      <c r="Q18" s="285"/>
      <c r="R18" s="286"/>
      <c r="S18" s="265">
        <f>共通入力!$B$17</f>
        <v>0</v>
      </c>
      <c r="T18" s="266"/>
      <c r="U18" s="266"/>
      <c r="V18" s="266"/>
      <c r="W18" s="267"/>
      <c r="X18" s="244" t="s">
        <v>71</v>
      </c>
      <c r="Y18" s="245"/>
      <c r="Z18" s="245"/>
      <c r="AA18" s="245"/>
      <c r="AB18" s="246"/>
      <c r="AC18" s="218" t="str">
        <f>IF(共通入力!$B$21="","",共通入力!$B$21)</f>
        <v/>
      </c>
      <c r="AD18" s="218"/>
      <c r="AE18" s="218"/>
      <c r="AF18" s="218"/>
      <c r="AG18" s="218"/>
      <c r="AH18" s="218"/>
      <c r="AI18" s="218"/>
      <c r="AJ18" s="218"/>
      <c r="AK18" s="218"/>
      <c r="AL18" s="218"/>
      <c r="AM18" s="219"/>
    </row>
    <row r="19" spans="1:39" ht="10.5" customHeight="1" x14ac:dyDescent="0.15">
      <c r="A19" s="208" t="s">
        <v>9</v>
      </c>
      <c r="B19" s="169"/>
      <c r="C19" s="169"/>
      <c r="D19" s="169"/>
      <c r="E19" s="209"/>
      <c r="F19" s="241">
        <f>共通入力!$B$15</f>
        <v>0</v>
      </c>
      <c r="G19" s="242"/>
      <c r="H19" s="242"/>
      <c r="I19" s="242"/>
      <c r="J19" s="242"/>
      <c r="K19" s="242"/>
      <c r="L19" s="242"/>
      <c r="M19" s="242"/>
      <c r="N19" s="242"/>
      <c r="O19" s="242"/>
      <c r="P19" s="242"/>
      <c r="Q19" s="242"/>
      <c r="R19" s="242"/>
      <c r="S19" s="268"/>
      <c r="T19" s="269"/>
      <c r="U19" s="269"/>
      <c r="V19" s="269"/>
      <c r="W19" s="270"/>
      <c r="X19" s="247"/>
      <c r="Y19" s="248"/>
      <c r="Z19" s="248"/>
      <c r="AA19" s="248"/>
      <c r="AB19" s="249"/>
      <c r="AC19" s="218"/>
      <c r="AD19" s="218"/>
      <c r="AE19" s="218"/>
      <c r="AF19" s="218"/>
      <c r="AG19" s="218"/>
      <c r="AH19" s="218"/>
      <c r="AI19" s="218"/>
      <c r="AJ19" s="218"/>
      <c r="AK19" s="218"/>
      <c r="AL19" s="218"/>
      <c r="AM19" s="219"/>
    </row>
    <row r="20" spans="1:39" ht="10.5" customHeight="1" x14ac:dyDescent="0.15">
      <c r="A20" s="208"/>
      <c r="B20" s="169"/>
      <c r="C20" s="169"/>
      <c r="D20" s="169"/>
      <c r="E20" s="209"/>
      <c r="F20" s="241"/>
      <c r="G20" s="242"/>
      <c r="H20" s="242"/>
      <c r="I20" s="242"/>
      <c r="J20" s="242"/>
      <c r="K20" s="242"/>
      <c r="L20" s="242"/>
      <c r="M20" s="242"/>
      <c r="N20" s="242"/>
      <c r="O20" s="242"/>
      <c r="P20" s="242"/>
      <c r="Q20" s="242"/>
      <c r="R20" s="242"/>
      <c r="S20" s="268"/>
      <c r="T20" s="269"/>
      <c r="U20" s="269"/>
      <c r="V20" s="269"/>
      <c r="W20" s="270"/>
      <c r="X20" s="247"/>
      <c r="Y20" s="248"/>
      <c r="Z20" s="248"/>
      <c r="AA20" s="248"/>
      <c r="AB20" s="249"/>
      <c r="AC20" s="218"/>
      <c r="AD20" s="218"/>
      <c r="AE20" s="218"/>
      <c r="AF20" s="218"/>
      <c r="AG20" s="218"/>
      <c r="AH20" s="218"/>
      <c r="AI20" s="218"/>
      <c r="AJ20" s="218"/>
      <c r="AK20" s="218"/>
      <c r="AL20" s="218"/>
      <c r="AM20" s="219"/>
    </row>
    <row r="21" spans="1:39" ht="10.5" customHeight="1" thickBot="1" x14ac:dyDescent="0.2">
      <c r="A21" s="238"/>
      <c r="B21" s="239"/>
      <c r="C21" s="239"/>
      <c r="D21" s="239"/>
      <c r="E21" s="240"/>
      <c r="F21" s="243"/>
      <c r="G21" s="106"/>
      <c r="H21" s="106"/>
      <c r="I21" s="106"/>
      <c r="J21" s="106"/>
      <c r="K21" s="106"/>
      <c r="L21" s="106"/>
      <c r="M21" s="106"/>
      <c r="N21" s="106"/>
      <c r="O21" s="106"/>
      <c r="P21" s="106"/>
      <c r="Q21" s="106"/>
      <c r="R21" s="106"/>
      <c r="S21" s="271"/>
      <c r="T21" s="272"/>
      <c r="U21" s="272"/>
      <c r="V21" s="272"/>
      <c r="W21" s="273"/>
      <c r="X21" s="253"/>
      <c r="Y21" s="254"/>
      <c r="Z21" s="254"/>
      <c r="AA21" s="254"/>
      <c r="AB21" s="255"/>
      <c r="AC21" s="220"/>
      <c r="AD21" s="220"/>
      <c r="AE21" s="220"/>
      <c r="AF21" s="220"/>
      <c r="AG21" s="220"/>
      <c r="AH21" s="220"/>
      <c r="AI21" s="220"/>
      <c r="AJ21" s="220"/>
      <c r="AK21" s="220"/>
      <c r="AL21" s="220"/>
      <c r="AM21" s="221"/>
    </row>
    <row r="22" spans="1:39" ht="9.75" customHeight="1" thickBot="1" x14ac:dyDescent="0.2">
      <c r="L22" s="3"/>
      <c r="M22" s="3"/>
      <c r="N22" s="3"/>
      <c r="O22" s="3"/>
      <c r="P22" s="3"/>
      <c r="Q22" s="3"/>
      <c r="R22" s="3"/>
      <c r="S22" s="3"/>
      <c r="T22" s="3"/>
      <c r="U22" s="3"/>
      <c r="V22" s="3"/>
      <c r="W22" s="3"/>
      <c r="X22" s="3"/>
      <c r="Y22" s="3"/>
      <c r="Z22" s="3"/>
      <c r="AA22" s="3"/>
    </row>
    <row r="23" spans="1:39" ht="19.5" customHeight="1" thickBot="1" x14ac:dyDescent="0.2">
      <c r="A23" s="145" t="s">
        <v>1</v>
      </c>
      <c r="B23" s="146"/>
      <c r="C23" s="146"/>
      <c r="D23" s="203" t="s">
        <v>37</v>
      </c>
      <c r="E23" s="203"/>
      <c r="F23" s="203"/>
      <c r="G23" s="203"/>
      <c r="H23" s="203"/>
      <c r="I23" s="203"/>
      <c r="J23" s="203"/>
      <c r="K23" s="203"/>
      <c r="L23" s="203"/>
      <c r="M23" s="203"/>
      <c r="N23" s="203"/>
      <c r="O23" s="203"/>
      <c r="P23" s="203"/>
      <c r="Q23" s="203"/>
      <c r="R23" s="204"/>
      <c r="AD23" s="145" t="s">
        <v>2</v>
      </c>
      <c r="AE23" s="146"/>
      <c r="AF23" s="146"/>
      <c r="AG23" s="149">
        <f>共通入力!$B$3</f>
        <v>0</v>
      </c>
      <c r="AH23" s="149"/>
      <c r="AI23" s="149"/>
      <c r="AJ23" s="149"/>
      <c r="AK23" s="149"/>
      <c r="AL23" s="149"/>
      <c r="AM23" s="150"/>
    </row>
    <row r="24" spans="1:39" ht="9.75" customHeight="1" thickBot="1" x14ac:dyDescent="0.2">
      <c r="L24" s="3"/>
      <c r="M24" s="3"/>
      <c r="N24" s="3"/>
      <c r="O24" s="3"/>
      <c r="P24" s="3"/>
      <c r="Q24" s="3"/>
      <c r="R24" s="3"/>
      <c r="S24" s="3"/>
      <c r="T24" s="3"/>
      <c r="U24" s="3"/>
      <c r="V24" s="3"/>
      <c r="W24" s="3"/>
      <c r="X24" s="3"/>
      <c r="Y24" s="3"/>
      <c r="Z24" s="3"/>
      <c r="AA24" s="3"/>
    </row>
    <row r="25" spans="1:39" ht="19.5" customHeight="1" thickBot="1" x14ac:dyDescent="0.2">
      <c r="B25" s="3" t="s">
        <v>11</v>
      </c>
      <c r="C25" s="3"/>
      <c r="H25" s="189" t="str">
        <f>IF(男子入力シート!H3="","",男子入力シート!G3)</f>
        <v/>
      </c>
      <c r="I25" s="190"/>
      <c r="J25" s="190"/>
      <c r="K25" s="190"/>
      <c r="L25" s="191"/>
      <c r="M25" s="1" t="s">
        <v>35</v>
      </c>
      <c r="N25" s="9" t="s">
        <v>29</v>
      </c>
      <c r="O25" s="10"/>
      <c r="P25" s="10"/>
      <c r="Q25" s="192" t="str">
        <f>IF(男子入力シート!H3="","",男子入力シート!H3)</f>
        <v/>
      </c>
      <c r="R25" s="193"/>
      <c r="S25" s="194"/>
      <c r="V25" s="1" t="s">
        <v>13</v>
      </c>
      <c r="AC25" s="184" t="s">
        <v>12</v>
      </c>
      <c r="AD25" s="185"/>
      <c r="AE25" s="185"/>
      <c r="AF25" s="186"/>
      <c r="AG25" s="187" t="str">
        <f>IF(男子入力シート!H4="","",男子入力シート!H4)</f>
        <v/>
      </c>
      <c r="AH25" s="187"/>
      <c r="AI25" s="187"/>
      <c r="AJ25" s="187"/>
      <c r="AK25" s="187"/>
      <c r="AL25" s="187"/>
      <c r="AM25" s="188"/>
    </row>
    <row r="26" spans="1:39" ht="6.75" customHeight="1" x14ac:dyDescent="0.15">
      <c r="C26" s="168"/>
      <c r="D26" s="168"/>
      <c r="E26" s="168"/>
      <c r="F26" s="168"/>
      <c r="G26" s="168"/>
      <c r="I26" s="168"/>
      <c r="J26" s="168"/>
      <c r="K26" s="168"/>
      <c r="L26" s="168"/>
      <c r="M26" s="168"/>
      <c r="N26" s="195"/>
      <c r="O26" s="195"/>
      <c r="P26" s="195"/>
      <c r="Q26" s="195"/>
      <c r="R26" s="195"/>
      <c r="S26" s="195"/>
    </row>
    <row r="27" spans="1:39" ht="13.5" customHeight="1" x14ac:dyDescent="0.15">
      <c r="A27" s="196"/>
      <c r="B27" s="199" t="s">
        <v>14</v>
      </c>
      <c r="C27" s="200"/>
      <c r="D27" s="200"/>
      <c r="E27" s="200"/>
      <c r="F27" s="200"/>
      <c r="G27" s="200"/>
      <c r="H27" s="200"/>
      <c r="I27" s="201"/>
      <c r="J27" s="157" t="s">
        <v>15</v>
      </c>
      <c r="K27" s="158"/>
      <c r="L27" s="179" t="s">
        <v>103</v>
      </c>
      <c r="M27" s="179"/>
      <c r="N27" s="179"/>
      <c r="O27" s="179"/>
      <c r="P27" s="179" t="s">
        <v>70</v>
      </c>
      <c r="Q27" s="179"/>
      <c r="R27" s="179"/>
      <c r="S27" s="179"/>
      <c r="U27" s="196"/>
      <c r="V27" s="199" t="s">
        <v>14</v>
      </c>
      <c r="W27" s="200"/>
      <c r="X27" s="200"/>
      <c r="Y27" s="200"/>
      <c r="Z27" s="200"/>
      <c r="AA27" s="200"/>
      <c r="AB27" s="200"/>
      <c r="AC27" s="201"/>
      <c r="AD27" s="157" t="s">
        <v>15</v>
      </c>
      <c r="AE27" s="158"/>
      <c r="AF27" s="179" t="s">
        <v>103</v>
      </c>
      <c r="AG27" s="179"/>
      <c r="AH27" s="179"/>
      <c r="AI27" s="179"/>
      <c r="AJ27" s="179" t="s">
        <v>17</v>
      </c>
      <c r="AK27" s="179"/>
      <c r="AL27" s="179"/>
      <c r="AM27" s="179"/>
    </row>
    <row r="28" spans="1:39" ht="13.5" customHeight="1" x14ac:dyDescent="0.15">
      <c r="A28" s="197"/>
      <c r="B28" s="180" t="s">
        <v>18</v>
      </c>
      <c r="C28" s="181"/>
      <c r="D28" s="181"/>
      <c r="E28" s="181"/>
      <c r="F28" s="181"/>
      <c r="G28" s="181"/>
      <c r="H28" s="181"/>
      <c r="I28" s="181"/>
      <c r="J28" s="159"/>
      <c r="K28" s="160"/>
      <c r="L28" s="179"/>
      <c r="M28" s="179"/>
      <c r="N28" s="179"/>
      <c r="O28" s="179"/>
      <c r="P28" s="179"/>
      <c r="Q28" s="179"/>
      <c r="R28" s="179"/>
      <c r="S28" s="179"/>
      <c r="U28" s="197"/>
      <c r="V28" s="180" t="s">
        <v>18</v>
      </c>
      <c r="W28" s="181"/>
      <c r="X28" s="181"/>
      <c r="Y28" s="181"/>
      <c r="Z28" s="181"/>
      <c r="AA28" s="181"/>
      <c r="AB28" s="181"/>
      <c r="AC28" s="181"/>
      <c r="AD28" s="159"/>
      <c r="AE28" s="160"/>
      <c r="AF28" s="179"/>
      <c r="AG28" s="179"/>
      <c r="AH28" s="179"/>
      <c r="AI28" s="179"/>
      <c r="AJ28" s="179"/>
      <c r="AK28" s="179"/>
      <c r="AL28" s="179"/>
      <c r="AM28" s="179"/>
    </row>
    <row r="29" spans="1:39" ht="13.5" customHeight="1" x14ac:dyDescent="0.15">
      <c r="A29" s="198"/>
      <c r="B29" s="182"/>
      <c r="C29" s="183"/>
      <c r="D29" s="183"/>
      <c r="E29" s="183"/>
      <c r="F29" s="183"/>
      <c r="G29" s="183"/>
      <c r="H29" s="183"/>
      <c r="I29" s="183"/>
      <c r="J29" s="161"/>
      <c r="K29" s="162"/>
      <c r="L29" s="179"/>
      <c r="M29" s="179"/>
      <c r="N29" s="179"/>
      <c r="O29" s="179"/>
      <c r="P29" s="179"/>
      <c r="Q29" s="179"/>
      <c r="R29" s="179"/>
      <c r="S29" s="179"/>
      <c r="U29" s="198"/>
      <c r="V29" s="182"/>
      <c r="W29" s="183"/>
      <c r="X29" s="183"/>
      <c r="Y29" s="183"/>
      <c r="Z29" s="183"/>
      <c r="AA29" s="183"/>
      <c r="AB29" s="183"/>
      <c r="AC29" s="183"/>
      <c r="AD29" s="161"/>
      <c r="AE29" s="162"/>
      <c r="AF29" s="179"/>
      <c r="AG29" s="179"/>
      <c r="AH29" s="179"/>
      <c r="AI29" s="179"/>
      <c r="AJ29" s="179"/>
      <c r="AK29" s="179"/>
      <c r="AL29" s="179"/>
      <c r="AM29" s="179"/>
    </row>
    <row r="30" spans="1:39" ht="13.5" customHeight="1" x14ac:dyDescent="0.15">
      <c r="A30" s="151">
        <v>1</v>
      </c>
      <c r="B30" s="154" t="str">
        <f>IFERROR(VLOOKUP($A30,男子入力シート!$B$10:$M$29,9,FALSE),"")</f>
        <v/>
      </c>
      <c r="C30" s="155"/>
      <c r="D30" s="155"/>
      <c r="E30" s="155"/>
      <c r="F30" s="155"/>
      <c r="G30" s="155"/>
      <c r="H30" s="155"/>
      <c r="I30" s="156"/>
      <c r="J30" s="157" t="str">
        <f>IFERROR(VLOOKUP($A30,男子入力シート!$B$10:$M$29,10,FALSE),"")</f>
        <v/>
      </c>
      <c r="K30" s="158"/>
      <c r="L30" s="170" t="str">
        <f>IFERROR(YEAR(VLOOKUP($A30,男子入力シート!$B$10:$M$29,11,FALSE)),"")</f>
        <v/>
      </c>
      <c r="M30" s="171"/>
      <c r="N30" s="171"/>
      <c r="O30" s="172"/>
      <c r="P30" s="163" t="str">
        <f>IFERROR(VLOOKUP($A30,男子入力シート!$B$10:$M$29,12,FALSE),"")</f>
        <v/>
      </c>
      <c r="Q30" s="163"/>
      <c r="R30" s="163"/>
      <c r="S30" s="163"/>
      <c r="U30" s="151">
        <v>1</v>
      </c>
      <c r="V30" s="154" t="str">
        <f>IFERROR(VLOOKUP($U30,男子入力シート!$C$10:$M$29,8,FALSE),"")</f>
        <v/>
      </c>
      <c r="W30" s="155"/>
      <c r="X30" s="155"/>
      <c r="Y30" s="155"/>
      <c r="Z30" s="155"/>
      <c r="AA30" s="155"/>
      <c r="AB30" s="155"/>
      <c r="AC30" s="156"/>
      <c r="AD30" s="157" t="str">
        <f>IFERROR(VLOOKUP($U30,男子入力シート!$C$10:$M$29,9,FALSE),"")</f>
        <v/>
      </c>
      <c r="AE30" s="158"/>
      <c r="AF30" s="170" t="str">
        <f>IFERROR(YEAR(VLOOKUP($U30,男子入力シート!$C$10:$M$29,10,FALSE)),"")</f>
        <v/>
      </c>
      <c r="AG30" s="171"/>
      <c r="AH30" s="171"/>
      <c r="AI30" s="172"/>
      <c r="AJ30" s="163" t="str">
        <f>IFERROR(VLOOKUP($U30,男子入力シート!$C$10:$M$29,11,FALSE),"")</f>
        <v/>
      </c>
      <c r="AK30" s="163"/>
      <c r="AL30" s="163"/>
      <c r="AM30" s="163"/>
    </row>
    <row r="31" spans="1:39" ht="13.5" customHeight="1" x14ac:dyDescent="0.15">
      <c r="A31" s="152"/>
      <c r="B31" s="164" t="str">
        <f>IFERROR(VLOOKUP($A30,男子入力シート!$B$10:$M$29,8,FALSE),"")</f>
        <v/>
      </c>
      <c r="C31" s="165"/>
      <c r="D31" s="165"/>
      <c r="E31" s="165"/>
      <c r="F31" s="165"/>
      <c r="G31" s="165"/>
      <c r="H31" s="165"/>
      <c r="I31" s="165"/>
      <c r="J31" s="159"/>
      <c r="K31" s="160"/>
      <c r="L31" s="173" t="str">
        <f>IFERROR(VLOOKUP($A30,男子入力シート!$B$10:$M$29,11,FALSE),"")</f>
        <v/>
      </c>
      <c r="M31" s="174"/>
      <c r="N31" s="174"/>
      <c r="O31" s="175"/>
      <c r="P31" s="163"/>
      <c r="Q31" s="163"/>
      <c r="R31" s="163"/>
      <c r="S31" s="163"/>
      <c r="U31" s="152"/>
      <c r="V31" s="164" t="str">
        <f>IFERROR(VLOOKUP($U30,男子入力シート!$C$10:$M$29,7,FALSE),"")</f>
        <v/>
      </c>
      <c r="W31" s="165"/>
      <c r="X31" s="165"/>
      <c r="Y31" s="165"/>
      <c r="Z31" s="165"/>
      <c r="AA31" s="165"/>
      <c r="AB31" s="165"/>
      <c r="AC31" s="165"/>
      <c r="AD31" s="159"/>
      <c r="AE31" s="160"/>
      <c r="AF31" s="173" t="str">
        <f>IFERROR(VLOOKUP($U30,男子入力シート!$C$10:$M$29,10,FALSE),"")</f>
        <v/>
      </c>
      <c r="AG31" s="174"/>
      <c r="AH31" s="174"/>
      <c r="AI31" s="175"/>
      <c r="AJ31" s="163"/>
      <c r="AK31" s="163"/>
      <c r="AL31" s="163"/>
      <c r="AM31" s="163"/>
    </row>
    <row r="32" spans="1:39" ht="13.5" customHeight="1" x14ac:dyDescent="0.15">
      <c r="A32" s="153"/>
      <c r="B32" s="166" t="str">
        <f>IFERROR(VLOOKUP($A$30,男子入力シート!$B$10:$M$29,9,FALSE),"")</f>
        <v/>
      </c>
      <c r="C32" s="167"/>
      <c r="D32" s="167"/>
      <c r="E32" s="167"/>
      <c r="F32" s="167"/>
      <c r="G32" s="167"/>
      <c r="H32" s="167"/>
      <c r="I32" s="167"/>
      <c r="J32" s="161"/>
      <c r="K32" s="162"/>
      <c r="L32" s="11"/>
      <c r="M32" s="178"/>
      <c r="N32" s="178"/>
      <c r="O32" s="12"/>
      <c r="P32" s="163"/>
      <c r="Q32" s="163"/>
      <c r="R32" s="163"/>
      <c r="S32" s="163"/>
      <c r="U32" s="153"/>
      <c r="V32" s="166" t="str">
        <f>IFERROR(VLOOKUP($A$30,男子入力シート!$B$10:$M$29,9,FALSE),"")</f>
        <v/>
      </c>
      <c r="W32" s="167"/>
      <c r="X32" s="167"/>
      <c r="Y32" s="167"/>
      <c r="Z32" s="167"/>
      <c r="AA32" s="167"/>
      <c r="AB32" s="167"/>
      <c r="AC32" s="167"/>
      <c r="AD32" s="161"/>
      <c r="AE32" s="162"/>
      <c r="AF32" s="11"/>
      <c r="AG32" s="178"/>
      <c r="AH32" s="178"/>
      <c r="AI32" s="12"/>
      <c r="AJ32" s="163"/>
      <c r="AK32" s="163"/>
      <c r="AL32" s="163"/>
      <c r="AM32" s="163"/>
    </row>
    <row r="33" spans="1:39" ht="13.5" customHeight="1" x14ac:dyDescent="0.15">
      <c r="A33" s="151">
        <v>2</v>
      </c>
      <c r="B33" s="154" t="str">
        <f>IFERROR(VLOOKUP($A33,男子入力シート!$B$10:$M$29,9,FALSE),"")</f>
        <v/>
      </c>
      <c r="C33" s="155"/>
      <c r="D33" s="155"/>
      <c r="E33" s="155"/>
      <c r="F33" s="155"/>
      <c r="G33" s="155"/>
      <c r="H33" s="155"/>
      <c r="I33" s="156"/>
      <c r="J33" s="157" t="str">
        <f>IFERROR(VLOOKUP($A33,男子入力シート!$B$10:$M$29,10,FALSE),"")</f>
        <v/>
      </c>
      <c r="K33" s="158"/>
      <c r="L33" s="170" t="str">
        <f>IFERROR(YEAR(VLOOKUP($A33,男子入力シート!$B$10:$M$29,11,FALSE)),"")</f>
        <v/>
      </c>
      <c r="M33" s="171"/>
      <c r="N33" s="171"/>
      <c r="O33" s="172"/>
      <c r="P33" s="163" t="str">
        <f>IFERROR(VLOOKUP($A33,男子入力シート!$B$10:$M$29,12,FALSE),"")</f>
        <v/>
      </c>
      <c r="Q33" s="163"/>
      <c r="R33" s="163"/>
      <c r="S33" s="163"/>
      <c r="U33" s="151">
        <v>2</v>
      </c>
      <c r="V33" s="154" t="str">
        <f>IFERROR(VLOOKUP($U33,男子入力シート!$C$10:$M$29,8,FALSE),"")</f>
        <v/>
      </c>
      <c r="W33" s="155"/>
      <c r="X33" s="155"/>
      <c r="Y33" s="155"/>
      <c r="Z33" s="155"/>
      <c r="AA33" s="155"/>
      <c r="AB33" s="155"/>
      <c r="AC33" s="156"/>
      <c r="AD33" s="157" t="str">
        <f>IFERROR(VLOOKUP($U33,男子入力シート!$C$10:$M$29,9,FALSE),"")</f>
        <v/>
      </c>
      <c r="AE33" s="158"/>
      <c r="AF33" s="170" t="str">
        <f>IFERROR(YEAR(VLOOKUP($U33,男子入力シート!$C$10:$M$29,10,FALSE)),"")</f>
        <v/>
      </c>
      <c r="AG33" s="171"/>
      <c r="AH33" s="171"/>
      <c r="AI33" s="172"/>
      <c r="AJ33" s="163" t="str">
        <f>IFERROR(VLOOKUP($U33,男子入力シート!$C$10:$M$29,11,FALSE),"")</f>
        <v/>
      </c>
      <c r="AK33" s="163"/>
      <c r="AL33" s="163"/>
      <c r="AM33" s="163"/>
    </row>
    <row r="34" spans="1:39" ht="13.5" customHeight="1" x14ac:dyDescent="0.15">
      <c r="A34" s="152"/>
      <c r="B34" s="164" t="str">
        <f>IFERROR(VLOOKUP($A33,男子入力シート!$B$10:$M$29,8,FALSE),"")</f>
        <v/>
      </c>
      <c r="C34" s="165"/>
      <c r="D34" s="165"/>
      <c r="E34" s="165"/>
      <c r="F34" s="165"/>
      <c r="G34" s="165"/>
      <c r="H34" s="165"/>
      <c r="I34" s="165"/>
      <c r="J34" s="159"/>
      <c r="K34" s="160"/>
      <c r="L34" s="173" t="str">
        <f>IFERROR(VLOOKUP($A33,男子入力シート!$B$10:$M$29,11,FALSE),"")</f>
        <v/>
      </c>
      <c r="M34" s="174"/>
      <c r="N34" s="174"/>
      <c r="O34" s="175"/>
      <c r="P34" s="163"/>
      <c r="Q34" s="163"/>
      <c r="R34" s="163"/>
      <c r="S34" s="163"/>
      <c r="U34" s="152"/>
      <c r="V34" s="164" t="str">
        <f>IFERROR(VLOOKUP($U33,男子入力シート!$C$10:$M$29,7,FALSE),"")</f>
        <v/>
      </c>
      <c r="W34" s="165"/>
      <c r="X34" s="165"/>
      <c r="Y34" s="165"/>
      <c r="Z34" s="165"/>
      <c r="AA34" s="165"/>
      <c r="AB34" s="165"/>
      <c r="AC34" s="165"/>
      <c r="AD34" s="159"/>
      <c r="AE34" s="160"/>
      <c r="AF34" s="173" t="str">
        <f>IFERROR(VLOOKUP($U33,男子入力シート!$C$10:$M$29,10,FALSE),"")</f>
        <v/>
      </c>
      <c r="AG34" s="174"/>
      <c r="AH34" s="174"/>
      <c r="AI34" s="175"/>
      <c r="AJ34" s="163"/>
      <c r="AK34" s="163"/>
      <c r="AL34" s="163"/>
      <c r="AM34" s="163"/>
    </row>
    <row r="35" spans="1:39" ht="13.5" customHeight="1" x14ac:dyDescent="0.15">
      <c r="A35" s="153"/>
      <c r="B35" s="166" t="str">
        <f>IFERROR(VLOOKUP($A$30,男子入力シート!$B$10:$M$29,9,FALSE),"")</f>
        <v/>
      </c>
      <c r="C35" s="167"/>
      <c r="D35" s="167"/>
      <c r="E35" s="167"/>
      <c r="F35" s="167"/>
      <c r="G35" s="167"/>
      <c r="H35" s="167"/>
      <c r="I35" s="167"/>
      <c r="J35" s="161"/>
      <c r="K35" s="162"/>
      <c r="L35" s="11"/>
      <c r="M35" s="178"/>
      <c r="N35" s="178"/>
      <c r="O35" s="12"/>
      <c r="P35" s="163"/>
      <c r="Q35" s="163"/>
      <c r="R35" s="163"/>
      <c r="S35" s="163"/>
      <c r="U35" s="153"/>
      <c r="V35" s="166" t="str">
        <f>IFERROR(VLOOKUP($A$30,男子入力シート!$B$10:$M$29,9,FALSE),"")</f>
        <v/>
      </c>
      <c r="W35" s="167"/>
      <c r="X35" s="167"/>
      <c r="Y35" s="167"/>
      <c r="Z35" s="167"/>
      <c r="AA35" s="167"/>
      <c r="AB35" s="167"/>
      <c r="AC35" s="167"/>
      <c r="AD35" s="161"/>
      <c r="AE35" s="162"/>
      <c r="AF35" s="11"/>
      <c r="AG35" s="178"/>
      <c r="AH35" s="178"/>
      <c r="AI35" s="12"/>
      <c r="AJ35" s="163"/>
      <c r="AK35" s="163"/>
      <c r="AL35" s="163"/>
      <c r="AM35" s="163"/>
    </row>
    <row r="36" spans="1:39" ht="13.5" customHeight="1" x14ac:dyDescent="0.15">
      <c r="A36" s="151">
        <v>3</v>
      </c>
      <c r="B36" s="154" t="str">
        <f>IFERROR(VLOOKUP($A36,男子入力シート!$B$10:$M$29,9,FALSE),"")</f>
        <v/>
      </c>
      <c r="C36" s="155"/>
      <c r="D36" s="155"/>
      <c r="E36" s="155"/>
      <c r="F36" s="155"/>
      <c r="G36" s="155"/>
      <c r="H36" s="155"/>
      <c r="I36" s="156"/>
      <c r="J36" s="157" t="str">
        <f>IFERROR(VLOOKUP($A36,男子入力シート!$B$10:$M$29,10,FALSE),"")</f>
        <v/>
      </c>
      <c r="K36" s="158"/>
      <c r="L36" s="170" t="str">
        <f>IFERROR(YEAR(VLOOKUP($A36,男子入力シート!$B$10:$M$29,11,FALSE)),"")</f>
        <v/>
      </c>
      <c r="M36" s="171"/>
      <c r="N36" s="171"/>
      <c r="O36" s="172"/>
      <c r="P36" s="163" t="str">
        <f>IFERROR(VLOOKUP($A36,男子入力シート!$B$10:$M$29,12,FALSE),"")</f>
        <v/>
      </c>
      <c r="Q36" s="163"/>
      <c r="R36" s="163"/>
      <c r="S36" s="163"/>
      <c r="U36" s="151">
        <v>3</v>
      </c>
      <c r="V36" s="154" t="str">
        <f>IFERROR(VLOOKUP($U36,男子入力シート!$C$10:$M$29,8,FALSE),"")</f>
        <v/>
      </c>
      <c r="W36" s="155"/>
      <c r="X36" s="155"/>
      <c r="Y36" s="155"/>
      <c r="Z36" s="155"/>
      <c r="AA36" s="155"/>
      <c r="AB36" s="155"/>
      <c r="AC36" s="156"/>
      <c r="AD36" s="157" t="str">
        <f>IFERROR(VLOOKUP($U36,男子入力シート!$C$10:$M$29,9,FALSE),"")</f>
        <v/>
      </c>
      <c r="AE36" s="158"/>
      <c r="AF36" s="170" t="str">
        <f>IFERROR(YEAR(VLOOKUP($U36,男子入力シート!$C$10:$M$29,10,FALSE)),"")</f>
        <v/>
      </c>
      <c r="AG36" s="171"/>
      <c r="AH36" s="171"/>
      <c r="AI36" s="172"/>
      <c r="AJ36" s="163" t="str">
        <f>IFERROR(VLOOKUP($U36,男子入力シート!$C$10:$M$29,11,FALSE),"")</f>
        <v/>
      </c>
      <c r="AK36" s="163"/>
      <c r="AL36" s="163"/>
      <c r="AM36" s="163"/>
    </row>
    <row r="37" spans="1:39" ht="13.5" customHeight="1" x14ac:dyDescent="0.15">
      <c r="A37" s="152"/>
      <c r="B37" s="164" t="str">
        <f>IFERROR(VLOOKUP($A36,男子入力シート!$B$10:$M$29,8,FALSE),"")</f>
        <v/>
      </c>
      <c r="C37" s="165"/>
      <c r="D37" s="165"/>
      <c r="E37" s="165"/>
      <c r="F37" s="165"/>
      <c r="G37" s="165"/>
      <c r="H37" s="165"/>
      <c r="I37" s="165"/>
      <c r="J37" s="159"/>
      <c r="K37" s="160"/>
      <c r="L37" s="173" t="str">
        <f>IFERROR(VLOOKUP($A36,男子入力シート!$B$10:$M$29,11,FALSE),"")</f>
        <v/>
      </c>
      <c r="M37" s="174"/>
      <c r="N37" s="174"/>
      <c r="O37" s="175"/>
      <c r="P37" s="163"/>
      <c r="Q37" s="163"/>
      <c r="R37" s="163"/>
      <c r="S37" s="163"/>
      <c r="U37" s="152"/>
      <c r="V37" s="164" t="str">
        <f>IFERROR(VLOOKUP($U36,男子入力シート!$C$10:$M$29,7,FALSE),"")</f>
        <v/>
      </c>
      <c r="W37" s="165"/>
      <c r="X37" s="165"/>
      <c r="Y37" s="165"/>
      <c r="Z37" s="165"/>
      <c r="AA37" s="165"/>
      <c r="AB37" s="165"/>
      <c r="AC37" s="165"/>
      <c r="AD37" s="159"/>
      <c r="AE37" s="160"/>
      <c r="AF37" s="173" t="str">
        <f>IFERROR(VLOOKUP($U36,男子入力シート!$C$10:$M$29,10,FALSE),"")</f>
        <v/>
      </c>
      <c r="AG37" s="174"/>
      <c r="AH37" s="174"/>
      <c r="AI37" s="175"/>
      <c r="AJ37" s="163"/>
      <c r="AK37" s="163"/>
      <c r="AL37" s="163"/>
      <c r="AM37" s="163"/>
    </row>
    <row r="38" spans="1:39" ht="13.5" customHeight="1" x14ac:dyDescent="0.15">
      <c r="A38" s="153"/>
      <c r="B38" s="166" t="str">
        <f>IFERROR(VLOOKUP($A$30,男子入力シート!$B$10:$M$29,9,FALSE),"")</f>
        <v/>
      </c>
      <c r="C38" s="167"/>
      <c r="D38" s="167"/>
      <c r="E38" s="167"/>
      <c r="F38" s="167"/>
      <c r="G38" s="167"/>
      <c r="H38" s="167"/>
      <c r="I38" s="167"/>
      <c r="J38" s="161"/>
      <c r="K38" s="162"/>
      <c r="L38" s="11"/>
      <c r="M38" s="178"/>
      <c r="N38" s="178"/>
      <c r="O38" s="12"/>
      <c r="P38" s="163"/>
      <c r="Q38" s="163"/>
      <c r="R38" s="163"/>
      <c r="S38" s="163"/>
      <c r="U38" s="153"/>
      <c r="V38" s="166" t="str">
        <f>IFERROR(VLOOKUP($A$30,男子入力シート!$B$10:$M$29,9,FALSE),"")</f>
        <v/>
      </c>
      <c r="W38" s="167"/>
      <c r="X38" s="167"/>
      <c r="Y38" s="167"/>
      <c r="Z38" s="167"/>
      <c r="AA38" s="167"/>
      <c r="AB38" s="167"/>
      <c r="AC38" s="167"/>
      <c r="AD38" s="161"/>
      <c r="AE38" s="162"/>
      <c r="AF38" s="11"/>
      <c r="AG38" s="178"/>
      <c r="AH38" s="178"/>
      <c r="AI38" s="12"/>
      <c r="AJ38" s="163"/>
      <c r="AK38" s="163"/>
      <c r="AL38" s="163"/>
      <c r="AM38" s="163"/>
    </row>
    <row r="39" spans="1:39" ht="13.5" customHeight="1" x14ac:dyDescent="0.15">
      <c r="A39" s="151">
        <v>4</v>
      </c>
      <c r="B39" s="154" t="str">
        <f>IFERROR(VLOOKUP($A39,男子入力シート!$B$10:$M$29,9,FALSE),"")</f>
        <v/>
      </c>
      <c r="C39" s="155"/>
      <c r="D39" s="155"/>
      <c r="E39" s="155"/>
      <c r="F39" s="155"/>
      <c r="G39" s="155"/>
      <c r="H39" s="155"/>
      <c r="I39" s="156"/>
      <c r="J39" s="157" t="str">
        <f>IFERROR(VLOOKUP($A39,男子入力シート!$B$10:$M$29,10,FALSE),"")</f>
        <v/>
      </c>
      <c r="K39" s="158"/>
      <c r="L39" s="170" t="str">
        <f>IFERROR(YEAR(VLOOKUP($A39,男子入力シート!$B$10:$M$29,11,FALSE)),"")</f>
        <v/>
      </c>
      <c r="M39" s="171"/>
      <c r="N39" s="171"/>
      <c r="O39" s="172"/>
      <c r="P39" s="163" t="str">
        <f>IFERROR(VLOOKUP($A39,男子入力シート!$B$10:$M$29,12,FALSE),"")</f>
        <v/>
      </c>
      <c r="Q39" s="163"/>
      <c r="R39" s="163"/>
      <c r="S39" s="163"/>
      <c r="U39" s="151">
        <v>4</v>
      </c>
      <c r="V39" s="154" t="str">
        <f>IFERROR(VLOOKUP($U39,男子入力シート!$C$10:$M$29,8,FALSE),"")</f>
        <v/>
      </c>
      <c r="W39" s="155"/>
      <c r="X39" s="155"/>
      <c r="Y39" s="155"/>
      <c r="Z39" s="155"/>
      <c r="AA39" s="155"/>
      <c r="AB39" s="155"/>
      <c r="AC39" s="156"/>
      <c r="AD39" s="157" t="str">
        <f>IFERROR(VLOOKUP($U39,男子入力シート!$C$10:$M$29,9,FALSE),"")</f>
        <v/>
      </c>
      <c r="AE39" s="158"/>
      <c r="AF39" s="170" t="str">
        <f>IFERROR(YEAR(VLOOKUP($U39,男子入力シート!$C$10:$M$29,10,FALSE)),"")</f>
        <v/>
      </c>
      <c r="AG39" s="171"/>
      <c r="AH39" s="171"/>
      <c r="AI39" s="172"/>
      <c r="AJ39" s="163" t="str">
        <f>IFERROR(VLOOKUP($U39,男子入力シート!$C$10:$M$29,11,FALSE),"")</f>
        <v/>
      </c>
      <c r="AK39" s="163"/>
      <c r="AL39" s="163"/>
      <c r="AM39" s="163"/>
    </row>
    <row r="40" spans="1:39" ht="13.5" customHeight="1" x14ac:dyDescent="0.15">
      <c r="A40" s="152"/>
      <c r="B40" s="164" t="str">
        <f>IFERROR(VLOOKUP($A39,男子入力シート!$B$10:$M$29,8,FALSE),"")</f>
        <v/>
      </c>
      <c r="C40" s="165"/>
      <c r="D40" s="165"/>
      <c r="E40" s="165"/>
      <c r="F40" s="165"/>
      <c r="G40" s="165"/>
      <c r="H40" s="165"/>
      <c r="I40" s="165"/>
      <c r="J40" s="159"/>
      <c r="K40" s="160"/>
      <c r="L40" s="173" t="str">
        <f>IFERROR(VLOOKUP($A39,男子入力シート!$B$10:$M$29,11,FALSE),"")</f>
        <v/>
      </c>
      <c r="M40" s="174"/>
      <c r="N40" s="174"/>
      <c r="O40" s="175"/>
      <c r="P40" s="163"/>
      <c r="Q40" s="163"/>
      <c r="R40" s="163"/>
      <c r="S40" s="163"/>
      <c r="U40" s="152"/>
      <c r="V40" s="164" t="str">
        <f>IFERROR(VLOOKUP($U39,男子入力シート!$C$10:$M$29,7,FALSE),"")</f>
        <v/>
      </c>
      <c r="W40" s="165"/>
      <c r="X40" s="165"/>
      <c r="Y40" s="165"/>
      <c r="Z40" s="165"/>
      <c r="AA40" s="165"/>
      <c r="AB40" s="165"/>
      <c r="AC40" s="165"/>
      <c r="AD40" s="159"/>
      <c r="AE40" s="160"/>
      <c r="AF40" s="173" t="str">
        <f>IFERROR(VLOOKUP($U39,男子入力シート!$C$10:$M$29,10,FALSE),"")</f>
        <v/>
      </c>
      <c r="AG40" s="174"/>
      <c r="AH40" s="174"/>
      <c r="AI40" s="175"/>
      <c r="AJ40" s="163"/>
      <c r="AK40" s="163"/>
      <c r="AL40" s="163"/>
      <c r="AM40" s="163"/>
    </row>
    <row r="41" spans="1:39" ht="13.5" customHeight="1" x14ac:dyDescent="0.15">
      <c r="A41" s="153"/>
      <c r="B41" s="166" t="str">
        <f>IFERROR(VLOOKUP($A$30,男子入力シート!$B$10:$M$29,9,FALSE),"")</f>
        <v/>
      </c>
      <c r="C41" s="167"/>
      <c r="D41" s="167"/>
      <c r="E41" s="167"/>
      <c r="F41" s="167"/>
      <c r="G41" s="167"/>
      <c r="H41" s="167"/>
      <c r="I41" s="167"/>
      <c r="J41" s="161"/>
      <c r="K41" s="162"/>
      <c r="L41" s="11"/>
      <c r="M41" s="178"/>
      <c r="N41" s="178"/>
      <c r="O41" s="12"/>
      <c r="P41" s="163"/>
      <c r="Q41" s="163"/>
      <c r="R41" s="163"/>
      <c r="S41" s="163"/>
      <c r="U41" s="153"/>
      <c r="V41" s="166" t="str">
        <f>IFERROR(VLOOKUP($A$30,男子入力シート!$B$10:$M$29,9,FALSE),"")</f>
        <v/>
      </c>
      <c r="W41" s="167"/>
      <c r="X41" s="167"/>
      <c r="Y41" s="167"/>
      <c r="Z41" s="167"/>
      <c r="AA41" s="167"/>
      <c r="AB41" s="167"/>
      <c r="AC41" s="167"/>
      <c r="AD41" s="161"/>
      <c r="AE41" s="162"/>
      <c r="AF41" s="11"/>
      <c r="AG41" s="178"/>
      <c r="AH41" s="178"/>
      <c r="AI41" s="12"/>
      <c r="AJ41" s="163"/>
      <c r="AK41" s="163"/>
      <c r="AL41" s="163"/>
      <c r="AM41" s="163"/>
    </row>
    <row r="42" spans="1:39" ht="13.5" customHeight="1" x14ac:dyDescent="0.15">
      <c r="A42" s="151">
        <v>5</v>
      </c>
      <c r="B42" s="154" t="str">
        <f>IFERROR(VLOOKUP($A42,男子入力シート!$B$10:$M$29,9,FALSE),"")</f>
        <v/>
      </c>
      <c r="C42" s="155"/>
      <c r="D42" s="155"/>
      <c r="E42" s="155"/>
      <c r="F42" s="155"/>
      <c r="G42" s="155"/>
      <c r="H42" s="155"/>
      <c r="I42" s="156"/>
      <c r="J42" s="157" t="str">
        <f>IFERROR(VLOOKUP($A42,男子入力シート!$B$10:$M$29,10,FALSE),"")</f>
        <v/>
      </c>
      <c r="K42" s="158"/>
      <c r="L42" s="170" t="str">
        <f>IFERROR(YEAR(VLOOKUP($A42,男子入力シート!$B$10:$M$29,11,FALSE)),"")</f>
        <v/>
      </c>
      <c r="M42" s="171"/>
      <c r="N42" s="171"/>
      <c r="O42" s="172"/>
      <c r="P42" s="163" t="str">
        <f>IFERROR(VLOOKUP($A42,男子入力シート!$B$10:$M$29,12,FALSE),"")</f>
        <v/>
      </c>
      <c r="Q42" s="163"/>
      <c r="R42" s="163"/>
      <c r="S42" s="163"/>
      <c r="U42" s="151">
        <v>5</v>
      </c>
      <c r="V42" s="154" t="str">
        <f>IFERROR(VLOOKUP($U42,男子入力シート!$C$10:$M$29,8,FALSE),"")</f>
        <v/>
      </c>
      <c r="W42" s="155"/>
      <c r="X42" s="155"/>
      <c r="Y42" s="155"/>
      <c r="Z42" s="155"/>
      <c r="AA42" s="155"/>
      <c r="AB42" s="155"/>
      <c r="AC42" s="156"/>
      <c r="AD42" s="157" t="str">
        <f>IFERROR(VLOOKUP($U42,男子入力シート!$C$10:$M$29,9,FALSE),"")</f>
        <v/>
      </c>
      <c r="AE42" s="158"/>
      <c r="AF42" s="170" t="str">
        <f>IFERROR(YEAR(VLOOKUP($U42,男子入力シート!$C$10:$M$29,10,FALSE)),"")</f>
        <v/>
      </c>
      <c r="AG42" s="171"/>
      <c r="AH42" s="171"/>
      <c r="AI42" s="172"/>
      <c r="AJ42" s="163" t="str">
        <f>IFERROR(VLOOKUP($U42,男子入力シート!$C$10:$M$29,11,FALSE),"")</f>
        <v/>
      </c>
      <c r="AK42" s="163"/>
      <c r="AL42" s="163"/>
      <c r="AM42" s="163"/>
    </row>
    <row r="43" spans="1:39" ht="13.5" customHeight="1" x14ac:dyDescent="0.15">
      <c r="A43" s="152"/>
      <c r="B43" s="164" t="str">
        <f>IFERROR(VLOOKUP($A42,男子入力シート!$B$10:$M$29,8,FALSE),"")</f>
        <v/>
      </c>
      <c r="C43" s="165"/>
      <c r="D43" s="165"/>
      <c r="E43" s="165"/>
      <c r="F43" s="165"/>
      <c r="G43" s="165"/>
      <c r="H43" s="165"/>
      <c r="I43" s="165"/>
      <c r="J43" s="159"/>
      <c r="K43" s="160"/>
      <c r="L43" s="173" t="str">
        <f>IFERROR(VLOOKUP($A42,男子入力シート!$B$10:$M$29,11,FALSE),"")</f>
        <v/>
      </c>
      <c r="M43" s="174"/>
      <c r="N43" s="174"/>
      <c r="O43" s="175"/>
      <c r="P43" s="163"/>
      <c r="Q43" s="163"/>
      <c r="R43" s="163"/>
      <c r="S43" s="163"/>
      <c r="U43" s="152"/>
      <c r="V43" s="164" t="str">
        <f>IFERROR(VLOOKUP($U42,男子入力シート!$C$10:$M$29,7,FALSE),"")</f>
        <v/>
      </c>
      <c r="W43" s="165"/>
      <c r="X43" s="165"/>
      <c r="Y43" s="165"/>
      <c r="Z43" s="165"/>
      <c r="AA43" s="165"/>
      <c r="AB43" s="165"/>
      <c r="AC43" s="165"/>
      <c r="AD43" s="159"/>
      <c r="AE43" s="160"/>
      <c r="AF43" s="173" t="str">
        <f>IFERROR(VLOOKUP($U42,男子入力シート!$C$10:$M$29,10,FALSE),"")</f>
        <v/>
      </c>
      <c r="AG43" s="174"/>
      <c r="AH43" s="174"/>
      <c r="AI43" s="175"/>
      <c r="AJ43" s="163"/>
      <c r="AK43" s="163"/>
      <c r="AL43" s="163"/>
      <c r="AM43" s="163"/>
    </row>
    <row r="44" spans="1:39" ht="13.5" customHeight="1" x14ac:dyDescent="0.15">
      <c r="A44" s="153"/>
      <c r="B44" s="166" t="str">
        <f>IFERROR(VLOOKUP($A$30,男子入力シート!$B$10:$M$29,9,FALSE),"")</f>
        <v/>
      </c>
      <c r="C44" s="167"/>
      <c r="D44" s="167"/>
      <c r="E44" s="167"/>
      <c r="F44" s="167"/>
      <c r="G44" s="167"/>
      <c r="H44" s="167"/>
      <c r="I44" s="167"/>
      <c r="J44" s="161"/>
      <c r="K44" s="162"/>
      <c r="L44" s="11"/>
      <c r="M44" s="178"/>
      <c r="N44" s="178"/>
      <c r="O44" s="12"/>
      <c r="P44" s="163"/>
      <c r="Q44" s="163"/>
      <c r="R44" s="163"/>
      <c r="S44" s="163"/>
      <c r="U44" s="153"/>
      <c r="V44" s="166" t="str">
        <f>IFERROR(VLOOKUP($A$30,男子入力シート!$B$10:$M$29,9,FALSE),"")</f>
        <v/>
      </c>
      <c r="W44" s="167"/>
      <c r="X44" s="167"/>
      <c r="Y44" s="167"/>
      <c r="Z44" s="167"/>
      <c r="AA44" s="167"/>
      <c r="AB44" s="167"/>
      <c r="AC44" s="167"/>
      <c r="AD44" s="161"/>
      <c r="AE44" s="162"/>
      <c r="AF44" s="11"/>
      <c r="AG44" s="178"/>
      <c r="AH44" s="178"/>
      <c r="AI44" s="12"/>
      <c r="AJ44" s="163"/>
      <c r="AK44" s="163"/>
      <c r="AL44" s="163"/>
      <c r="AM44" s="163"/>
    </row>
    <row r="45" spans="1:39" ht="13.5" customHeight="1" x14ac:dyDescent="0.15">
      <c r="A45" s="151">
        <v>6</v>
      </c>
      <c r="B45" s="154" t="str">
        <f>IFERROR(VLOOKUP($A45,男子入力シート!$B$10:$M$29,9,FALSE),"")</f>
        <v/>
      </c>
      <c r="C45" s="155"/>
      <c r="D45" s="155"/>
      <c r="E45" s="155"/>
      <c r="F45" s="155"/>
      <c r="G45" s="155"/>
      <c r="H45" s="155"/>
      <c r="I45" s="156"/>
      <c r="J45" s="157" t="str">
        <f>IFERROR(VLOOKUP($A45,男子入力シート!$B$10:$M$29,10,FALSE),"")</f>
        <v/>
      </c>
      <c r="K45" s="158"/>
      <c r="L45" s="170" t="str">
        <f>IFERROR(YEAR(VLOOKUP($A45,男子入力シート!$B$10:$M$29,11,FALSE)),"")</f>
        <v/>
      </c>
      <c r="M45" s="171"/>
      <c r="N45" s="171"/>
      <c r="O45" s="172"/>
      <c r="P45" s="163" t="str">
        <f>IFERROR(VLOOKUP($A45,男子入力シート!$B$10:$M$29,12,FALSE),"")</f>
        <v/>
      </c>
      <c r="Q45" s="163"/>
      <c r="R45" s="163"/>
      <c r="S45" s="163"/>
      <c r="U45" s="151">
        <v>6</v>
      </c>
      <c r="V45" s="154" t="str">
        <f>IFERROR(VLOOKUP($U45,男子入力シート!$C$10:$M$29,8,FALSE),"")</f>
        <v/>
      </c>
      <c r="W45" s="155"/>
      <c r="X45" s="155"/>
      <c r="Y45" s="155"/>
      <c r="Z45" s="155"/>
      <c r="AA45" s="155"/>
      <c r="AB45" s="155"/>
      <c r="AC45" s="156"/>
      <c r="AD45" s="157" t="str">
        <f>IFERROR(VLOOKUP($U45,男子入力シート!$C$10:$M$29,9,FALSE),"")</f>
        <v/>
      </c>
      <c r="AE45" s="158"/>
      <c r="AF45" s="170" t="str">
        <f>IFERROR(YEAR(VLOOKUP($U45,男子入力シート!$C$10:$M$29,10,FALSE)),"")</f>
        <v/>
      </c>
      <c r="AG45" s="171"/>
      <c r="AH45" s="171"/>
      <c r="AI45" s="172"/>
      <c r="AJ45" s="163" t="str">
        <f>IFERROR(VLOOKUP($U45,男子入力シート!$C$10:$M$29,11,FALSE),"")</f>
        <v/>
      </c>
      <c r="AK45" s="163"/>
      <c r="AL45" s="163"/>
      <c r="AM45" s="163"/>
    </row>
    <row r="46" spans="1:39" ht="13.5" customHeight="1" x14ac:dyDescent="0.15">
      <c r="A46" s="152"/>
      <c r="B46" s="164" t="str">
        <f>IFERROR(VLOOKUP($A45,男子入力シート!$B$10:$M$29,8,FALSE),"")</f>
        <v/>
      </c>
      <c r="C46" s="165"/>
      <c r="D46" s="165"/>
      <c r="E46" s="165"/>
      <c r="F46" s="165"/>
      <c r="G46" s="165"/>
      <c r="H46" s="165"/>
      <c r="I46" s="165"/>
      <c r="J46" s="159"/>
      <c r="K46" s="160"/>
      <c r="L46" s="173" t="str">
        <f>IFERROR(VLOOKUP($A45,男子入力シート!$B$10:$M$29,11,FALSE),"")</f>
        <v/>
      </c>
      <c r="M46" s="174"/>
      <c r="N46" s="174"/>
      <c r="O46" s="175"/>
      <c r="P46" s="163"/>
      <c r="Q46" s="163"/>
      <c r="R46" s="163"/>
      <c r="S46" s="163"/>
      <c r="U46" s="152"/>
      <c r="V46" s="164" t="str">
        <f>IFERROR(VLOOKUP($U45,男子入力シート!$C$10:$M$29,7,FALSE),"")</f>
        <v/>
      </c>
      <c r="W46" s="165"/>
      <c r="X46" s="165"/>
      <c r="Y46" s="165"/>
      <c r="Z46" s="165"/>
      <c r="AA46" s="165"/>
      <c r="AB46" s="165"/>
      <c r="AC46" s="165"/>
      <c r="AD46" s="159"/>
      <c r="AE46" s="160"/>
      <c r="AF46" s="173" t="str">
        <f>IFERROR(VLOOKUP($U45,男子入力シート!$C$10:$M$29,10,FALSE),"")</f>
        <v/>
      </c>
      <c r="AG46" s="174"/>
      <c r="AH46" s="174"/>
      <c r="AI46" s="175"/>
      <c r="AJ46" s="163"/>
      <c r="AK46" s="163"/>
      <c r="AL46" s="163"/>
      <c r="AM46" s="163"/>
    </row>
    <row r="47" spans="1:39" ht="13.5" customHeight="1" x14ac:dyDescent="0.15">
      <c r="A47" s="153"/>
      <c r="B47" s="166" t="str">
        <f>IFERROR(VLOOKUP($A$30,男子入力シート!$B$10:$M$29,9,FALSE),"")</f>
        <v/>
      </c>
      <c r="C47" s="167"/>
      <c r="D47" s="167"/>
      <c r="E47" s="167"/>
      <c r="F47" s="167"/>
      <c r="G47" s="167"/>
      <c r="H47" s="167"/>
      <c r="I47" s="167"/>
      <c r="J47" s="161"/>
      <c r="K47" s="162"/>
      <c r="L47" s="11"/>
      <c r="M47" s="178"/>
      <c r="N47" s="178"/>
      <c r="O47" s="12"/>
      <c r="P47" s="163"/>
      <c r="Q47" s="163"/>
      <c r="R47" s="163"/>
      <c r="S47" s="163"/>
      <c r="U47" s="153"/>
      <c r="V47" s="166" t="str">
        <f>IFERROR(VLOOKUP($A$30,男子入力シート!$B$10:$M$29,9,FALSE),"")</f>
        <v/>
      </c>
      <c r="W47" s="167"/>
      <c r="X47" s="167"/>
      <c r="Y47" s="167"/>
      <c r="Z47" s="167"/>
      <c r="AA47" s="167"/>
      <c r="AB47" s="167"/>
      <c r="AC47" s="167"/>
      <c r="AD47" s="161"/>
      <c r="AE47" s="162"/>
      <c r="AF47" s="11"/>
      <c r="AG47" s="178"/>
      <c r="AH47" s="178"/>
      <c r="AI47" s="12"/>
      <c r="AJ47" s="163"/>
      <c r="AK47" s="163"/>
      <c r="AL47" s="163"/>
      <c r="AM47" s="163"/>
    </row>
    <row r="48" spans="1:39" ht="13.5" customHeight="1" x14ac:dyDescent="0.15">
      <c r="A48" s="151">
        <v>7</v>
      </c>
      <c r="B48" s="154" t="str">
        <f>IFERROR(VLOOKUP($A48,男子入力シート!$B$10:$M$29,9,FALSE),"")</f>
        <v/>
      </c>
      <c r="C48" s="155"/>
      <c r="D48" s="155"/>
      <c r="E48" s="155"/>
      <c r="F48" s="155"/>
      <c r="G48" s="155"/>
      <c r="H48" s="155"/>
      <c r="I48" s="156"/>
      <c r="J48" s="157" t="str">
        <f>IFERROR(VLOOKUP($A48,男子入力シート!$B$10:$M$29,10,FALSE),"")</f>
        <v/>
      </c>
      <c r="K48" s="158"/>
      <c r="L48" s="170" t="str">
        <f>IFERROR(YEAR(VLOOKUP($A48,男子入力シート!$B$10:$M$29,11,FALSE)),"")</f>
        <v/>
      </c>
      <c r="M48" s="171"/>
      <c r="N48" s="171"/>
      <c r="O48" s="172"/>
      <c r="P48" s="163" t="str">
        <f>IFERROR(VLOOKUP($A48,男子入力シート!$B$10:$M$29,12,FALSE),"")</f>
        <v/>
      </c>
      <c r="Q48" s="163"/>
      <c r="R48" s="163"/>
      <c r="S48" s="163"/>
    </row>
    <row r="49" spans="1:39" ht="13.5" customHeight="1" x14ac:dyDescent="0.15">
      <c r="A49" s="152"/>
      <c r="B49" s="164" t="str">
        <f>IFERROR(VLOOKUP($A48,男子入力シート!$B$10:$M$29,8,FALSE),"")</f>
        <v/>
      </c>
      <c r="C49" s="165"/>
      <c r="D49" s="165"/>
      <c r="E49" s="165"/>
      <c r="F49" s="165"/>
      <c r="G49" s="165"/>
      <c r="H49" s="165"/>
      <c r="I49" s="165"/>
      <c r="J49" s="159"/>
      <c r="K49" s="160"/>
      <c r="L49" s="173" t="str">
        <f>IFERROR(VLOOKUP($A48,男子入力シート!$B$10:$M$29,11,FALSE),"")</f>
        <v/>
      </c>
      <c r="M49" s="174"/>
      <c r="N49" s="174"/>
      <c r="O49" s="175"/>
      <c r="P49" s="163"/>
      <c r="Q49" s="163"/>
      <c r="R49" s="163"/>
      <c r="S49" s="163"/>
    </row>
    <row r="50" spans="1:39" ht="13.5" customHeight="1" x14ac:dyDescent="0.15">
      <c r="A50" s="153"/>
      <c r="B50" s="166" t="str">
        <f>IFERROR(VLOOKUP($A$30,男子入力シート!$B$10:$M$29,9,FALSE),"")</f>
        <v/>
      </c>
      <c r="C50" s="167"/>
      <c r="D50" s="167"/>
      <c r="E50" s="167"/>
      <c r="F50" s="167"/>
      <c r="G50" s="167"/>
      <c r="H50" s="167"/>
      <c r="I50" s="167"/>
      <c r="J50" s="161"/>
      <c r="K50" s="162"/>
      <c r="L50" s="11"/>
      <c r="M50" s="178"/>
      <c r="N50" s="178"/>
      <c r="O50" s="12"/>
      <c r="P50" s="163"/>
      <c r="Q50" s="163"/>
      <c r="R50" s="163"/>
      <c r="S50" s="163"/>
      <c r="V50" s="1" t="s">
        <v>66</v>
      </c>
    </row>
    <row r="51" spans="1:39" ht="13.5" customHeight="1" x14ac:dyDescent="0.15">
      <c r="A51" s="151">
        <v>8</v>
      </c>
      <c r="B51" s="154" t="str">
        <f>IFERROR(VLOOKUP($A51,男子入力シート!$B$10:$M$29,9,FALSE),"")</f>
        <v/>
      </c>
      <c r="C51" s="155"/>
      <c r="D51" s="155"/>
      <c r="E51" s="155"/>
      <c r="F51" s="155"/>
      <c r="G51" s="155"/>
      <c r="H51" s="155"/>
      <c r="I51" s="156"/>
      <c r="J51" s="157" t="str">
        <f>IFERROR(VLOOKUP($A51,男子入力シート!$B$10:$M$29,10,FALSE),"")</f>
        <v/>
      </c>
      <c r="K51" s="158"/>
      <c r="L51" s="170" t="str">
        <f>IFERROR(YEAR(VLOOKUP($A51,男子入力シート!$B$10:$M$29,11,FALSE)),"")</f>
        <v/>
      </c>
      <c r="M51" s="171"/>
      <c r="N51" s="171"/>
      <c r="O51" s="172"/>
      <c r="P51" s="163" t="str">
        <f>IFERROR(VLOOKUP($A51,男子入力シート!$B$10:$M$29,12,FALSE),"")</f>
        <v/>
      </c>
      <c r="Q51" s="163"/>
      <c r="R51" s="163"/>
      <c r="S51" s="163"/>
      <c r="V51" s="1" t="s">
        <v>19</v>
      </c>
    </row>
    <row r="52" spans="1:39" ht="13.5" customHeight="1" x14ac:dyDescent="0.15">
      <c r="A52" s="152"/>
      <c r="B52" s="164" t="str">
        <f>IFERROR(VLOOKUP($A51,男子入力シート!$B$10:$M$29,8,FALSE),"")</f>
        <v/>
      </c>
      <c r="C52" s="165"/>
      <c r="D52" s="165"/>
      <c r="E52" s="165"/>
      <c r="F52" s="165"/>
      <c r="G52" s="165"/>
      <c r="H52" s="165"/>
      <c r="I52" s="165"/>
      <c r="J52" s="159"/>
      <c r="K52" s="160"/>
      <c r="L52" s="173" t="str">
        <f>IFERROR(VLOOKUP($A51,男子入力シート!$B$10:$M$29,11,FALSE),"")</f>
        <v/>
      </c>
      <c r="M52" s="174"/>
      <c r="N52" s="174"/>
      <c r="O52" s="175"/>
      <c r="P52" s="163"/>
      <c r="Q52" s="163"/>
      <c r="R52" s="163"/>
      <c r="S52" s="163"/>
    </row>
    <row r="53" spans="1:39" ht="13.5" customHeight="1" x14ac:dyDescent="0.15">
      <c r="A53" s="153"/>
      <c r="B53" s="166" t="str">
        <f>IFERROR(VLOOKUP($A$30,男子入力シート!$B$10:$M$29,9,FALSE),"")</f>
        <v/>
      </c>
      <c r="C53" s="167"/>
      <c r="D53" s="167"/>
      <c r="E53" s="167"/>
      <c r="F53" s="167"/>
      <c r="G53" s="167"/>
      <c r="H53" s="167"/>
      <c r="I53" s="167"/>
      <c r="J53" s="161"/>
      <c r="K53" s="162"/>
      <c r="L53" s="11"/>
      <c r="M53" s="178"/>
      <c r="N53" s="178"/>
      <c r="O53" s="12"/>
      <c r="P53" s="163"/>
      <c r="Q53" s="163"/>
      <c r="R53" s="163"/>
      <c r="S53" s="163"/>
      <c r="T53" s="3"/>
      <c r="U53" s="3"/>
      <c r="AC53" s="3"/>
      <c r="AD53" s="3"/>
    </row>
    <row r="54" spans="1:39" ht="10.5" customHeight="1" x14ac:dyDescent="0.15">
      <c r="D54" s="2"/>
      <c r="E54" s="2"/>
      <c r="F54" s="2"/>
      <c r="G54" s="2"/>
      <c r="H54" s="2"/>
      <c r="I54" s="2"/>
      <c r="M54" s="2"/>
      <c r="N54" s="2"/>
      <c r="O54" s="2"/>
      <c r="P54" s="2"/>
      <c r="Q54" s="2"/>
      <c r="R54" s="2"/>
      <c r="V54" s="2"/>
      <c r="W54" s="2"/>
      <c r="X54" s="2"/>
      <c r="Y54" s="2"/>
      <c r="Z54" s="2"/>
      <c r="AA54" s="2"/>
      <c r="AE54" s="2"/>
      <c r="AF54" s="2"/>
      <c r="AG54" s="2"/>
      <c r="AH54" s="2"/>
      <c r="AI54" s="2"/>
      <c r="AJ54" s="2"/>
    </row>
    <row r="55" spans="1:39" ht="16.5" customHeight="1" x14ac:dyDescent="0.15">
      <c r="B55" s="3"/>
      <c r="D55" s="3" t="s">
        <v>27</v>
      </c>
      <c r="K55" s="3"/>
      <c r="L55" s="3"/>
      <c r="T55" s="3"/>
      <c r="U55" s="3"/>
      <c r="AC55" s="3"/>
      <c r="AD55" s="3"/>
    </row>
    <row r="56" spans="1:39" ht="16.5" customHeight="1" x14ac:dyDescent="0.15">
      <c r="D56" s="1" t="s">
        <v>20</v>
      </c>
    </row>
    <row r="57" spans="1:39" ht="5.25" customHeight="1" x14ac:dyDescent="0.15"/>
    <row r="58" spans="1:39" ht="24.75" customHeight="1" x14ac:dyDescent="0.15">
      <c r="F58" s="1">
        <f>共通入力!B22</f>
        <v>0</v>
      </c>
      <c r="R58" s="176" t="s">
        <v>28</v>
      </c>
      <c r="S58" s="176"/>
      <c r="T58" s="176"/>
      <c r="U58" s="176"/>
      <c r="V58" s="176"/>
      <c r="W58" s="177">
        <f>共通入力!B7</f>
        <v>0</v>
      </c>
      <c r="X58" s="177"/>
      <c r="Y58" s="177"/>
      <c r="Z58" s="177"/>
      <c r="AA58" s="177"/>
      <c r="AB58" s="177"/>
      <c r="AC58" s="177"/>
      <c r="AD58" s="177"/>
      <c r="AE58" s="177"/>
      <c r="AF58" s="177"/>
      <c r="AG58" s="177"/>
      <c r="AH58" s="177"/>
    </row>
    <row r="59" spans="1:39" ht="24.75" customHeight="1" x14ac:dyDescent="0.15">
      <c r="F59" s="168">
        <f>共通入力!B4</f>
        <v>0</v>
      </c>
      <c r="G59" s="168"/>
      <c r="H59" s="168"/>
      <c r="I59" s="168"/>
      <c r="J59" s="168"/>
      <c r="K59" s="168"/>
      <c r="L59" s="168"/>
      <c r="M59" s="168"/>
      <c r="N59" s="168"/>
      <c r="O59" s="168"/>
      <c r="P59" s="168"/>
      <c r="Q59" s="168"/>
      <c r="R59" s="169" t="s">
        <v>21</v>
      </c>
      <c r="S59" s="169"/>
      <c r="T59" s="169"/>
      <c r="U59" s="169"/>
      <c r="V59" s="169"/>
      <c r="W59" s="168">
        <f>共通入力!B6</f>
        <v>0</v>
      </c>
      <c r="X59" s="168"/>
      <c r="Y59" s="168"/>
      <c r="Z59" s="168"/>
      <c r="AA59" s="168"/>
      <c r="AB59" s="168"/>
      <c r="AC59" s="168"/>
      <c r="AD59" s="168"/>
      <c r="AE59" s="168"/>
      <c r="AF59" s="168"/>
      <c r="AG59" s="168"/>
      <c r="AH59" s="168"/>
      <c r="AJ59" s="1" t="s">
        <v>22</v>
      </c>
    </row>
    <row r="60" spans="1:39" ht="24.75" customHeight="1" x14ac:dyDescent="0.15">
      <c r="E60" s="1" t="s">
        <v>23</v>
      </c>
    </row>
    <row r="61" spans="1:39" ht="11.25" customHeight="1" x14ac:dyDescent="0.15">
      <c r="A61" s="202" t="str">
        <f>"第"&amp;共通入力!$A$1&amp;"回 全九州高等学校空手道新人大会　兼"</f>
        <v>第45回 全九州高等学校空手道新人大会　兼</v>
      </c>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row>
    <row r="62" spans="1:39" ht="11.25" customHeight="1" x14ac:dyDescent="0.15">
      <c r="A62" s="202"/>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row>
    <row r="63" spans="1:39" ht="11.25" customHeight="1" x14ac:dyDescent="0.15">
      <c r="A63" s="202" t="str">
        <f>"第"&amp;共通入力!$A$1&amp;"回 全国高等学校空手道選抜大会予選会"</f>
        <v>第45回 全国高等学校空手道選抜大会予選会</v>
      </c>
      <c r="B63" s="202"/>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row>
    <row r="64" spans="1:39" ht="11.25" customHeight="1" x14ac:dyDescent="0.15">
      <c r="A64" s="202"/>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row>
    <row r="65" spans="1:39" ht="11.25" customHeight="1" x14ac:dyDescent="0.15">
      <c r="A65" s="202" t="s">
        <v>0</v>
      </c>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row>
    <row r="66" spans="1:39" ht="11.25" customHeight="1" x14ac:dyDescent="0.15">
      <c r="A66" s="202"/>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row>
    <row r="67" spans="1:39" ht="9.75" customHeight="1" thickBot="1" x14ac:dyDescent="0.2"/>
    <row r="68" spans="1:39" ht="13.5" customHeight="1" x14ac:dyDescent="0.15">
      <c r="A68" s="205" t="s">
        <v>3</v>
      </c>
      <c r="B68" s="206"/>
      <c r="C68" s="206"/>
      <c r="D68" s="206"/>
      <c r="E68" s="207"/>
      <c r="F68" s="229">
        <f>共通入力!$B$5</f>
        <v>0</v>
      </c>
      <c r="G68" s="230"/>
      <c r="H68" s="230"/>
      <c r="I68" s="230"/>
      <c r="J68" s="230"/>
      <c r="K68" s="230"/>
      <c r="L68" s="230"/>
      <c r="M68" s="230"/>
      <c r="N68" s="230"/>
      <c r="O68" s="230"/>
      <c r="P68" s="230"/>
      <c r="Q68" s="230"/>
      <c r="R68" s="230"/>
      <c r="S68" s="230"/>
      <c r="T68" s="230"/>
      <c r="U68" s="231"/>
      <c r="V68" s="274" t="s">
        <v>28</v>
      </c>
      <c r="W68" s="275"/>
      <c r="X68" s="275"/>
      <c r="Y68" s="275"/>
      <c r="Z68" s="276"/>
      <c r="AA68" s="229">
        <f>共通入力!$B$7</f>
        <v>0</v>
      </c>
      <c r="AB68" s="230"/>
      <c r="AC68" s="230"/>
      <c r="AD68" s="230"/>
      <c r="AE68" s="230"/>
      <c r="AF68" s="230"/>
      <c r="AG68" s="230"/>
      <c r="AH68" s="230"/>
      <c r="AI68" s="230"/>
      <c r="AJ68" s="230"/>
      <c r="AK68" s="230"/>
      <c r="AL68" s="230"/>
      <c r="AM68" s="277"/>
    </row>
    <row r="69" spans="1:39" ht="16.5" customHeight="1" x14ac:dyDescent="0.15">
      <c r="A69" s="208" t="s">
        <v>4</v>
      </c>
      <c r="B69" s="169"/>
      <c r="C69" s="169"/>
      <c r="D69" s="169"/>
      <c r="E69" s="209"/>
      <c r="F69" s="228">
        <f>共通入力!$B$4</f>
        <v>0</v>
      </c>
      <c r="G69" s="169"/>
      <c r="H69" s="169"/>
      <c r="I69" s="169"/>
      <c r="J69" s="169"/>
      <c r="K69" s="169"/>
      <c r="L69" s="169"/>
      <c r="M69" s="169"/>
      <c r="N69" s="169"/>
      <c r="O69" s="169"/>
      <c r="P69" s="169"/>
      <c r="Q69" s="169"/>
      <c r="R69" s="169"/>
      <c r="S69" s="169"/>
      <c r="T69" s="169"/>
      <c r="U69" s="209"/>
      <c r="V69" s="228" t="s">
        <v>31</v>
      </c>
      <c r="W69" s="169"/>
      <c r="X69" s="169"/>
      <c r="Y69" s="169"/>
      <c r="Z69" s="209"/>
      <c r="AA69" s="228">
        <f>共通入力!$B$6</f>
        <v>0</v>
      </c>
      <c r="AB69" s="169"/>
      <c r="AC69" s="169"/>
      <c r="AD69" s="169"/>
      <c r="AE69" s="169"/>
      <c r="AF69" s="169"/>
      <c r="AG69" s="169"/>
      <c r="AH69" s="169"/>
      <c r="AI69" s="169"/>
      <c r="AJ69" s="169"/>
      <c r="AK69" s="169"/>
      <c r="AL69" s="169"/>
      <c r="AM69" s="279"/>
    </row>
    <row r="70" spans="1:39" ht="16.5" customHeight="1" x14ac:dyDescent="0.15">
      <c r="A70" s="210"/>
      <c r="B70" s="168"/>
      <c r="C70" s="168"/>
      <c r="D70" s="168"/>
      <c r="E70" s="211"/>
      <c r="F70" s="225" t="s">
        <v>5</v>
      </c>
      <c r="G70" s="226"/>
      <c r="H70" s="226"/>
      <c r="I70" s="226"/>
      <c r="J70" s="226"/>
      <c r="K70" s="226"/>
      <c r="L70" s="226"/>
      <c r="M70" s="226"/>
      <c r="N70" s="226"/>
      <c r="O70" s="226"/>
      <c r="P70" s="226"/>
      <c r="Q70" s="226"/>
      <c r="R70" s="226"/>
      <c r="S70" s="226"/>
      <c r="T70" s="226"/>
      <c r="U70" s="227"/>
      <c r="V70" s="278"/>
      <c r="W70" s="168"/>
      <c r="X70" s="168"/>
      <c r="Y70" s="168"/>
      <c r="Z70" s="211"/>
      <c r="AA70" s="278"/>
      <c r="AB70" s="168"/>
      <c r="AC70" s="168"/>
      <c r="AD70" s="168"/>
      <c r="AE70" s="168"/>
      <c r="AF70" s="168"/>
      <c r="AG70" s="168"/>
      <c r="AH70" s="168"/>
      <c r="AI70" s="168"/>
      <c r="AJ70" s="168"/>
      <c r="AK70" s="168"/>
      <c r="AL70" s="168"/>
      <c r="AM70" s="280"/>
    </row>
    <row r="71" spans="1:39" ht="13.5" customHeight="1" x14ac:dyDescent="0.15">
      <c r="A71" s="222" t="s">
        <v>6</v>
      </c>
      <c r="B71" s="223"/>
      <c r="C71" s="223"/>
      <c r="D71" s="223"/>
      <c r="E71" s="224"/>
      <c r="F71" s="212" t="str">
        <f>"〒"&amp;共通入力!$B$8</f>
        <v>〒</v>
      </c>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4"/>
    </row>
    <row r="72" spans="1:39" ht="13.5" customHeight="1" x14ac:dyDescent="0.15">
      <c r="A72" s="208"/>
      <c r="B72" s="169"/>
      <c r="C72" s="169"/>
      <c r="D72" s="169"/>
      <c r="E72" s="209"/>
      <c r="F72" s="215" t="str">
        <f>"　　"&amp;共通入力!$B$9</f>
        <v>　　</v>
      </c>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7"/>
    </row>
    <row r="73" spans="1:39" ht="13.5" customHeight="1" x14ac:dyDescent="0.15">
      <c r="A73" s="208" t="s">
        <v>59</v>
      </c>
      <c r="B73" s="169"/>
      <c r="C73" s="169"/>
      <c r="D73" s="169"/>
      <c r="E73" s="209"/>
      <c r="F73" s="212" t="str">
        <f>"　　ＴＥＬ："&amp;共通入力!$B$10&amp;"　　　ＦＡＸ："&amp;共通入力!$B$11</f>
        <v>　　ＴＥＬ：　　　ＦＡＸ：</v>
      </c>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4"/>
    </row>
    <row r="74" spans="1:39" ht="10.5" customHeight="1" x14ac:dyDescent="0.15">
      <c r="A74" s="232" t="s">
        <v>28</v>
      </c>
      <c r="B74" s="233"/>
      <c r="C74" s="233"/>
      <c r="D74" s="233"/>
      <c r="E74" s="234"/>
      <c r="F74" s="281">
        <f>共通入力!$B$13</f>
        <v>0</v>
      </c>
      <c r="G74" s="282"/>
      <c r="H74" s="282"/>
      <c r="I74" s="282"/>
      <c r="J74" s="282"/>
      <c r="K74" s="282"/>
      <c r="L74" s="282"/>
      <c r="M74" s="282"/>
      <c r="N74" s="282"/>
      <c r="O74" s="282"/>
      <c r="P74" s="282"/>
      <c r="Q74" s="282"/>
      <c r="R74" s="283"/>
      <c r="S74" s="256" t="s">
        <v>38</v>
      </c>
      <c r="T74" s="257"/>
      <c r="U74" s="257"/>
      <c r="V74" s="257"/>
      <c r="W74" s="258"/>
      <c r="X74" s="244" t="s">
        <v>8</v>
      </c>
      <c r="Y74" s="245"/>
      <c r="Z74" s="245"/>
      <c r="AA74" s="245"/>
      <c r="AB74" s="246"/>
      <c r="AC74" s="218" t="str">
        <f>IF(共通入力!$B$14="","",共通入力!$B$14)</f>
        <v/>
      </c>
      <c r="AD74" s="218"/>
      <c r="AE74" s="218"/>
      <c r="AF74" s="218"/>
      <c r="AG74" s="218"/>
      <c r="AH74" s="218"/>
      <c r="AI74" s="218"/>
      <c r="AJ74" s="218"/>
      <c r="AK74" s="218"/>
      <c r="AL74" s="218"/>
      <c r="AM74" s="219"/>
    </row>
    <row r="75" spans="1:39" ht="10.5" customHeight="1" x14ac:dyDescent="0.15">
      <c r="A75" s="208" t="s">
        <v>30</v>
      </c>
      <c r="B75" s="169"/>
      <c r="C75" s="169"/>
      <c r="D75" s="169"/>
      <c r="E75" s="209"/>
      <c r="F75" s="228">
        <f>共通入力!$B$12</f>
        <v>0</v>
      </c>
      <c r="G75" s="169"/>
      <c r="H75" s="169"/>
      <c r="I75" s="169"/>
      <c r="J75" s="169"/>
      <c r="K75" s="169"/>
      <c r="L75" s="169"/>
      <c r="M75" s="169"/>
      <c r="N75" s="169"/>
      <c r="O75" s="169"/>
      <c r="P75" s="169"/>
      <c r="Q75" s="169"/>
      <c r="R75" s="209"/>
      <c r="S75" s="259"/>
      <c r="T75" s="260"/>
      <c r="U75" s="260"/>
      <c r="V75" s="260"/>
      <c r="W75" s="261"/>
      <c r="X75" s="247"/>
      <c r="Y75" s="248"/>
      <c r="Z75" s="248"/>
      <c r="AA75" s="248"/>
      <c r="AB75" s="249"/>
      <c r="AC75" s="218"/>
      <c r="AD75" s="218"/>
      <c r="AE75" s="218"/>
      <c r="AF75" s="218"/>
      <c r="AG75" s="218"/>
      <c r="AH75" s="218"/>
      <c r="AI75" s="218"/>
      <c r="AJ75" s="218"/>
      <c r="AK75" s="218"/>
      <c r="AL75" s="218"/>
      <c r="AM75" s="219"/>
    </row>
    <row r="76" spans="1:39" ht="10.5" customHeight="1" x14ac:dyDescent="0.15">
      <c r="A76" s="208"/>
      <c r="B76" s="169"/>
      <c r="C76" s="169"/>
      <c r="D76" s="169"/>
      <c r="E76" s="209"/>
      <c r="F76" s="228"/>
      <c r="G76" s="169"/>
      <c r="H76" s="169"/>
      <c r="I76" s="169"/>
      <c r="J76" s="169"/>
      <c r="K76" s="169"/>
      <c r="L76" s="169"/>
      <c r="M76" s="169"/>
      <c r="N76" s="169"/>
      <c r="O76" s="169"/>
      <c r="P76" s="169"/>
      <c r="Q76" s="169"/>
      <c r="R76" s="209"/>
      <c r="S76" s="259"/>
      <c r="T76" s="260"/>
      <c r="U76" s="260"/>
      <c r="V76" s="260"/>
      <c r="W76" s="261"/>
      <c r="X76" s="247"/>
      <c r="Y76" s="248"/>
      <c r="Z76" s="248"/>
      <c r="AA76" s="248"/>
      <c r="AB76" s="249"/>
      <c r="AC76" s="218"/>
      <c r="AD76" s="218"/>
      <c r="AE76" s="218"/>
      <c r="AF76" s="218"/>
      <c r="AG76" s="218"/>
      <c r="AH76" s="218"/>
      <c r="AI76" s="218"/>
      <c r="AJ76" s="218"/>
      <c r="AK76" s="218"/>
      <c r="AL76" s="218"/>
      <c r="AM76" s="219"/>
    </row>
    <row r="77" spans="1:39" ht="10.5" customHeight="1" x14ac:dyDescent="0.15">
      <c r="A77" s="210"/>
      <c r="B77" s="168"/>
      <c r="C77" s="168"/>
      <c r="D77" s="168"/>
      <c r="E77" s="211"/>
      <c r="F77" s="278"/>
      <c r="G77" s="168"/>
      <c r="H77" s="168"/>
      <c r="I77" s="168"/>
      <c r="J77" s="168"/>
      <c r="K77" s="168"/>
      <c r="L77" s="168"/>
      <c r="M77" s="168"/>
      <c r="N77" s="168"/>
      <c r="O77" s="168"/>
      <c r="P77" s="168"/>
      <c r="Q77" s="168"/>
      <c r="R77" s="211"/>
      <c r="S77" s="262"/>
      <c r="T77" s="263"/>
      <c r="U77" s="263"/>
      <c r="V77" s="263"/>
      <c r="W77" s="264"/>
      <c r="X77" s="250"/>
      <c r="Y77" s="251"/>
      <c r="Z77" s="251"/>
      <c r="AA77" s="251"/>
      <c r="AB77" s="252"/>
      <c r="AC77" s="218"/>
      <c r="AD77" s="218"/>
      <c r="AE77" s="218"/>
      <c r="AF77" s="218"/>
      <c r="AG77" s="218"/>
      <c r="AH77" s="218"/>
      <c r="AI77" s="218"/>
      <c r="AJ77" s="218"/>
      <c r="AK77" s="218"/>
      <c r="AL77" s="218"/>
      <c r="AM77" s="219"/>
    </row>
    <row r="78" spans="1:39" ht="10.5" customHeight="1" x14ac:dyDescent="0.15">
      <c r="A78" s="235" t="s">
        <v>28</v>
      </c>
      <c r="B78" s="236"/>
      <c r="C78" s="236"/>
      <c r="D78" s="236"/>
      <c r="E78" s="237"/>
      <c r="F78" s="284" t="str">
        <f>IF(共通入力!$B$19="",IF(共通入力!$B$16="","",共通入力!$B$16),共通入力!$B$19)</f>
        <v/>
      </c>
      <c r="G78" s="285"/>
      <c r="H78" s="285"/>
      <c r="I78" s="285"/>
      <c r="J78" s="285"/>
      <c r="K78" s="285"/>
      <c r="L78" s="285"/>
      <c r="M78" s="285"/>
      <c r="N78" s="285"/>
      <c r="O78" s="285"/>
      <c r="P78" s="285"/>
      <c r="Q78" s="285"/>
      <c r="R78" s="286"/>
      <c r="S78" s="287" t="str">
        <f>IF(共通入力!$B$20="",IF(共通入力!$B$17="","",共通入力!$B$17),共通入力!$B$20)</f>
        <v/>
      </c>
      <c r="T78" s="223"/>
      <c r="U78" s="223"/>
      <c r="V78" s="223"/>
      <c r="W78" s="224"/>
      <c r="X78" s="244" t="s">
        <v>71</v>
      </c>
      <c r="Y78" s="245"/>
      <c r="Z78" s="245"/>
      <c r="AA78" s="245"/>
      <c r="AB78" s="246"/>
      <c r="AC78" s="218" t="str">
        <f>IF(共通入力!$B$21="","",共通入力!$B$21)</f>
        <v/>
      </c>
      <c r="AD78" s="218"/>
      <c r="AE78" s="218"/>
      <c r="AF78" s="218"/>
      <c r="AG78" s="218"/>
      <c r="AH78" s="218"/>
      <c r="AI78" s="218"/>
      <c r="AJ78" s="218"/>
      <c r="AK78" s="218"/>
      <c r="AL78" s="218"/>
      <c r="AM78" s="219"/>
    </row>
    <row r="79" spans="1:39" ht="10.5" customHeight="1" x14ac:dyDescent="0.15">
      <c r="A79" s="208" t="s">
        <v>9</v>
      </c>
      <c r="B79" s="169"/>
      <c r="C79" s="169"/>
      <c r="D79" s="169"/>
      <c r="E79" s="209"/>
      <c r="F79" s="241" t="str">
        <f>IF(共通入力!$B$18="",IF(共通入力!$B$15="","",共通入力!$B$15),共通入力!$B$18)</f>
        <v/>
      </c>
      <c r="G79" s="242"/>
      <c r="H79" s="242"/>
      <c r="I79" s="242"/>
      <c r="J79" s="242"/>
      <c r="K79" s="242"/>
      <c r="L79" s="242"/>
      <c r="M79" s="242"/>
      <c r="N79" s="242"/>
      <c r="O79" s="242"/>
      <c r="P79" s="242"/>
      <c r="Q79" s="242"/>
      <c r="R79" s="242"/>
      <c r="S79" s="228"/>
      <c r="T79" s="169"/>
      <c r="U79" s="169"/>
      <c r="V79" s="169"/>
      <c r="W79" s="209"/>
      <c r="X79" s="247"/>
      <c r="Y79" s="248"/>
      <c r="Z79" s="248"/>
      <c r="AA79" s="248"/>
      <c r="AB79" s="249"/>
      <c r="AC79" s="218"/>
      <c r="AD79" s="218"/>
      <c r="AE79" s="218"/>
      <c r="AF79" s="218"/>
      <c r="AG79" s="218"/>
      <c r="AH79" s="218"/>
      <c r="AI79" s="218"/>
      <c r="AJ79" s="218"/>
      <c r="AK79" s="218"/>
      <c r="AL79" s="218"/>
      <c r="AM79" s="219"/>
    </row>
    <row r="80" spans="1:39" ht="10.5" customHeight="1" x14ac:dyDescent="0.15">
      <c r="A80" s="208"/>
      <c r="B80" s="169"/>
      <c r="C80" s="169"/>
      <c r="D80" s="169"/>
      <c r="E80" s="209"/>
      <c r="F80" s="241"/>
      <c r="G80" s="242"/>
      <c r="H80" s="242"/>
      <c r="I80" s="242"/>
      <c r="J80" s="242"/>
      <c r="K80" s="242"/>
      <c r="L80" s="242"/>
      <c r="M80" s="242"/>
      <c r="N80" s="242"/>
      <c r="O80" s="242"/>
      <c r="P80" s="242"/>
      <c r="Q80" s="242"/>
      <c r="R80" s="242"/>
      <c r="S80" s="228"/>
      <c r="T80" s="169"/>
      <c r="U80" s="169"/>
      <c r="V80" s="169"/>
      <c r="W80" s="209"/>
      <c r="X80" s="247"/>
      <c r="Y80" s="248"/>
      <c r="Z80" s="248"/>
      <c r="AA80" s="248"/>
      <c r="AB80" s="249"/>
      <c r="AC80" s="218"/>
      <c r="AD80" s="218"/>
      <c r="AE80" s="218"/>
      <c r="AF80" s="218"/>
      <c r="AG80" s="218"/>
      <c r="AH80" s="218"/>
      <c r="AI80" s="218"/>
      <c r="AJ80" s="218"/>
      <c r="AK80" s="218"/>
      <c r="AL80" s="218"/>
      <c r="AM80" s="219"/>
    </row>
    <row r="81" spans="1:39" ht="10.5" customHeight="1" thickBot="1" x14ac:dyDescent="0.2">
      <c r="A81" s="238"/>
      <c r="B81" s="239"/>
      <c r="C81" s="239"/>
      <c r="D81" s="239"/>
      <c r="E81" s="240"/>
      <c r="F81" s="243"/>
      <c r="G81" s="106"/>
      <c r="H81" s="106"/>
      <c r="I81" s="106"/>
      <c r="J81" s="106"/>
      <c r="K81" s="106"/>
      <c r="L81" s="106"/>
      <c r="M81" s="106"/>
      <c r="N81" s="106"/>
      <c r="O81" s="106"/>
      <c r="P81" s="106"/>
      <c r="Q81" s="106"/>
      <c r="R81" s="106"/>
      <c r="S81" s="288"/>
      <c r="T81" s="239"/>
      <c r="U81" s="239"/>
      <c r="V81" s="239"/>
      <c r="W81" s="240"/>
      <c r="X81" s="253"/>
      <c r="Y81" s="254"/>
      <c r="Z81" s="254"/>
      <c r="AA81" s="254"/>
      <c r="AB81" s="255"/>
      <c r="AC81" s="220"/>
      <c r="AD81" s="220"/>
      <c r="AE81" s="220"/>
      <c r="AF81" s="220"/>
      <c r="AG81" s="220"/>
      <c r="AH81" s="220"/>
      <c r="AI81" s="220"/>
      <c r="AJ81" s="220"/>
      <c r="AK81" s="220"/>
      <c r="AL81" s="220"/>
      <c r="AM81" s="221"/>
    </row>
    <row r="82" spans="1:39" ht="9.75" customHeight="1" thickBot="1" x14ac:dyDescent="0.2">
      <c r="L82" s="3"/>
      <c r="M82" s="3"/>
      <c r="N82" s="3"/>
      <c r="O82" s="3"/>
      <c r="P82" s="3"/>
      <c r="Q82" s="3"/>
      <c r="R82" s="3"/>
      <c r="S82" s="3"/>
      <c r="T82" s="3"/>
      <c r="U82" s="3"/>
      <c r="V82" s="3"/>
      <c r="W82" s="3"/>
      <c r="X82" s="3"/>
      <c r="Y82" s="3"/>
      <c r="Z82" s="3"/>
      <c r="AA82" s="3"/>
    </row>
    <row r="83" spans="1:39" ht="19.5" customHeight="1" thickBot="1" x14ac:dyDescent="0.2">
      <c r="A83" s="145" t="s">
        <v>1</v>
      </c>
      <c r="B83" s="146"/>
      <c r="C83" s="146"/>
      <c r="D83" s="147" t="s">
        <v>39</v>
      </c>
      <c r="E83" s="147"/>
      <c r="F83" s="147"/>
      <c r="G83" s="147"/>
      <c r="H83" s="147"/>
      <c r="I83" s="147"/>
      <c r="J83" s="147"/>
      <c r="K83" s="147"/>
      <c r="L83" s="147"/>
      <c r="M83" s="147"/>
      <c r="N83" s="147"/>
      <c r="O83" s="147"/>
      <c r="P83" s="147"/>
      <c r="Q83" s="147"/>
      <c r="R83" s="148"/>
      <c r="AD83" s="145" t="s">
        <v>2</v>
      </c>
      <c r="AE83" s="146"/>
      <c r="AF83" s="146"/>
      <c r="AG83" s="149">
        <f>共通入力!$B$3</f>
        <v>0</v>
      </c>
      <c r="AH83" s="149"/>
      <c r="AI83" s="149"/>
      <c r="AJ83" s="149"/>
      <c r="AK83" s="149"/>
      <c r="AL83" s="149"/>
      <c r="AM83" s="150"/>
    </row>
    <row r="84" spans="1:39" ht="9.75" customHeight="1" thickBot="1" x14ac:dyDescent="0.2">
      <c r="L84" s="3"/>
      <c r="M84" s="3"/>
      <c r="N84" s="3"/>
      <c r="O84" s="3"/>
      <c r="P84" s="3"/>
      <c r="Q84" s="3"/>
      <c r="R84" s="3"/>
      <c r="S84" s="3"/>
      <c r="T84" s="3"/>
      <c r="U84" s="3"/>
      <c r="V84" s="3"/>
      <c r="W84" s="3"/>
      <c r="X84" s="3"/>
      <c r="Y84" s="3"/>
      <c r="Z84" s="3"/>
      <c r="AA84" s="3"/>
    </row>
    <row r="85" spans="1:39" ht="19.5" customHeight="1" thickBot="1" x14ac:dyDescent="0.2">
      <c r="B85" s="3" t="s">
        <v>11</v>
      </c>
      <c r="C85" s="3"/>
      <c r="H85" s="189" t="str">
        <f>IF(女子入力シート!H3="","",女子入力シート!G3)</f>
        <v/>
      </c>
      <c r="I85" s="190"/>
      <c r="J85" s="190"/>
      <c r="K85" s="190"/>
      <c r="L85" s="191"/>
      <c r="M85" s="1" t="s">
        <v>35</v>
      </c>
      <c r="N85" s="9" t="s">
        <v>29</v>
      </c>
      <c r="O85" s="10"/>
      <c r="P85" s="10"/>
      <c r="Q85" s="192" t="str">
        <f>IF(女子入力シート!H3="","",女子入力シート!H3)</f>
        <v/>
      </c>
      <c r="R85" s="193"/>
      <c r="S85" s="194"/>
      <c r="V85" s="1" t="s">
        <v>13</v>
      </c>
      <c r="AC85" s="184" t="s">
        <v>12</v>
      </c>
      <c r="AD85" s="185"/>
      <c r="AE85" s="185"/>
      <c r="AF85" s="186"/>
      <c r="AG85" s="187" t="str">
        <f>IF(女子入力シート!H4="","",女子入力シート!H4)</f>
        <v/>
      </c>
      <c r="AH85" s="187"/>
      <c r="AI85" s="187"/>
      <c r="AJ85" s="187"/>
      <c r="AK85" s="187"/>
      <c r="AL85" s="187"/>
      <c r="AM85" s="188"/>
    </row>
    <row r="86" spans="1:39" ht="6.75" customHeight="1" x14ac:dyDescent="0.15">
      <c r="C86" s="168"/>
      <c r="D86" s="168"/>
      <c r="E86" s="168"/>
      <c r="F86" s="168"/>
      <c r="G86" s="168"/>
      <c r="I86" s="168"/>
      <c r="J86" s="168"/>
      <c r="K86" s="168"/>
      <c r="L86" s="168"/>
      <c r="M86" s="168"/>
      <c r="N86" s="195"/>
      <c r="O86" s="195"/>
      <c r="P86" s="195"/>
      <c r="Q86" s="195"/>
      <c r="R86" s="195"/>
      <c r="S86" s="195"/>
    </row>
    <row r="87" spans="1:39" ht="13.5" customHeight="1" x14ac:dyDescent="0.15">
      <c r="A87" s="196"/>
      <c r="B87" s="199" t="s">
        <v>14</v>
      </c>
      <c r="C87" s="200"/>
      <c r="D87" s="200"/>
      <c r="E87" s="200"/>
      <c r="F87" s="200"/>
      <c r="G87" s="200"/>
      <c r="H87" s="200"/>
      <c r="I87" s="201"/>
      <c r="J87" s="157" t="s">
        <v>15</v>
      </c>
      <c r="K87" s="158"/>
      <c r="L87" s="179" t="s">
        <v>103</v>
      </c>
      <c r="M87" s="179"/>
      <c r="N87" s="179"/>
      <c r="O87" s="179"/>
      <c r="P87" s="179" t="s">
        <v>70</v>
      </c>
      <c r="Q87" s="179"/>
      <c r="R87" s="179"/>
      <c r="S87" s="179"/>
      <c r="U87" s="196"/>
      <c r="V87" s="199" t="s">
        <v>14</v>
      </c>
      <c r="W87" s="200"/>
      <c r="X87" s="200"/>
      <c r="Y87" s="200"/>
      <c r="Z87" s="200"/>
      <c r="AA87" s="200"/>
      <c r="AB87" s="200"/>
      <c r="AC87" s="201"/>
      <c r="AD87" s="157" t="s">
        <v>15</v>
      </c>
      <c r="AE87" s="158"/>
      <c r="AF87" s="179" t="s">
        <v>103</v>
      </c>
      <c r="AG87" s="179"/>
      <c r="AH87" s="179"/>
      <c r="AI87" s="179"/>
      <c r="AJ87" s="179" t="s">
        <v>17</v>
      </c>
      <c r="AK87" s="179"/>
      <c r="AL87" s="179"/>
      <c r="AM87" s="179"/>
    </row>
    <row r="88" spans="1:39" ht="13.5" customHeight="1" x14ac:dyDescent="0.15">
      <c r="A88" s="197"/>
      <c r="B88" s="180" t="s">
        <v>18</v>
      </c>
      <c r="C88" s="181"/>
      <c r="D88" s="181"/>
      <c r="E88" s="181"/>
      <c r="F88" s="181"/>
      <c r="G88" s="181"/>
      <c r="H88" s="181"/>
      <c r="I88" s="181"/>
      <c r="J88" s="159"/>
      <c r="K88" s="160"/>
      <c r="L88" s="179"/>
      <c r="M88" s="179"/>
      <c r="N88" s="179"/>
      <c r="O88" s="179"/>
      <c r="P88" s="179"/>
      <c r="Q88" s="179"/>
      <c r="R88" s="179"/>
      <c r="S88" s="179"/>
      <c r="U88" s="197"/>
      <c r="V88" s="180" t="s">
        <v>18</v>
      </c>
      <c r="W88" s="181"/>
      <c r="X88" s="181"/>
      <c r="Y88" s="181"/>
      <c r="Z88" s="181"/>
      <c r="AA88" s="181"/>
      <c r="AB88" s="181"/>
      <c r="AC88" s="181"/>
      <c r="AD88" s="159"/>
      <c r="AE88" s="160"/>
      <c r="AF88" s="179"/>
      <c r="AG88" s="179"/>
      <c r="AH88" s="179"/>
      <c r="AI88" s="179"/>
      <c r="AJ88" s="179"/>
      <c r="AK88" s="179"/>
      <c r="AL88" s="179"/>
      <c r="AM88" s="179"/>
    </row>
    <row r="89" spans="1:39" ht="13.5" customHeight="1" x14ac:dyDescent="0.15">
      <c r="A89" s="198"/>
      <c r="B89" s="182"/>
      <c r="C89" s="183"/>
      <c r="D89" s="183"/>
      <c r="E89" s="183"/>
      <c r="F89" s="183"/>
      <c r="G89" s="183"/>
      <c r="H89" s="183"/>
      <c r="I89" s="183"/>
      <c r="J89" s="161"/>
      <c r="K89" s="162"/>
      <c r="L89" s="179"/>
      <c r="M89" s="179"/>
      <c r="N89" s="179"/>
      <c r="O89" s="179"/>
      <c r="P89" s="179"/>
      <c r="Q89" s="179"/>
      <c r="R89" s="179"/>
      <c r="S89" s="179"/>
      <c r="U89" s="198"/>
      <c r="V89" s="182"/>
      <c r="W89" s="183"/>
      <c r="X89" s="183"/>
      <c r="Y89" s="183"/>
      <c r="Z89" s="183"/>
      <c r="AA89" s="183"/>
      <c r="AB89" s="183"/>
      <c r="AC89" s="183"/>
      <c r="AD89" s="161"/>
      <c r="AE89" s="162"/>
      <c r="AF89" s="179"/>
      <c r="AG89" s="179"/>
      <c r="AH89" s="179"/>
      <c r="AI89" s="179"/>
      <c r="AJ89" s="179"/>
      <c r="AK89" s="179"/>
      <c r="AL89" s="179"/>
      <c r="AM89" s="179"/>
    </row>
    <row r="90" spans="1:39" ht="13.5" customHeight="1" x14ac:dyDescent="0.15">
      <c r="A90" s="151">
        <v>1</v>
      </c>
      <c r="B90" s="154" t="str">
        <f>IFERROR(VLOOKUP($A90,女子入力シート!$B$10:$M$29,9,FALSE),"")</f>
        <v/>
      </c>
      <c r="C90" s="155"/>
      <c r="D90" s="155"/>
      <c r="E90" s="155"/>
      <c r="F90" s="155"/>
      <c r="G90" s="155"/>
      <c r="H90" s="155"/>
      <c r="I90" s="156"/>
      <c r="J90" s="157" t="str">
        <f>IFERROR(VLOOKUP($A90,女子入力シート!$B$10:$M$29,10,FALSE),"")</f>
        <v/>
      </c>
      <c r="K90" s="158"/>
      <c r="L90" s="170" t="str">
        <f>IFERROR(YEAR(VLOOKUP($A90,女子入力シート!$B$10:$M$29,11,FALSE)),"")</f>
        <v/>
      </c>
      <c r="M90" s="171"/>
      <c r="N90" s="171"/>
      <c r="O90" s="172"/>
      <c r="P90" s="163" t="str">
        <f>IFERROR(VLOOKUP($A90,女子入力シート!$B$10:$M$29,12,FALSE),"")</f>
        <v/>
      </c>
      <c r="Q90" s="163"/>
      <c r="R90" s="163"/>
      <c r="S90" s="163"/>
      <c r="U90" s="151">
        <v>1</v>
      </c>
      <c r="V90" s="154" t="str">
        <f>IFERROR(VLOOKUP($U90,女子入力シート!$C$10:$M$29,8,FALSE),"")</f>
        <v/>
      </c>
      <c r="W90" s="155"/>
      <c r="X90" s="155"/>
      <c r="Y90" s="155"/>
      <c r="Z90" s="155"/>
      <c r="AA90" s="155"/>
      <c r="AB90" s="155"/>
      <c r="AC90" s="156"/>
      <c r="AD90" s="157" t="str">
        <f>IFERROR(VLOOKUP($U90,女子入力シート!$C$10:$M$29,9,FALSE),"")</f>
        <v/>
      </c>
      <c r="AE90" s="158"/>
      <c r="AF90" s="170" t="str">
        <f>IFERROR(YEAR(VLOOKUP($U90,女子入力シート!$C$10:$M$29,10,FALSE)),"")</f>
        <v/>
      </c>
      <c r="AG90" s="171"/>
      <c r="AH90" s="171"/>
      <c r="AI90" s="172"/>
      <c r="AJ90" s="163" t="str">
        <f>IFERROR(VLOOKUP($U90,女子入力シート!$C$10:$M$29,11,FALSE),"")</f>
        <v/>
      </c>
      <c r="AK90" s="163"/>
      <c r="AL90" s="163"/>
      <c r="AM90" s="163"/>
    </row>
    <row r="91" spans="1:39" ht="13.5" customHeight="1" x14ac:dyDescent="0.15">
      <c r="A91" s="152"/>
      <c r="B91" s="164" t="str">
        <f>IFERROR(VLOOKUP($A90,女子入力シート!$B$10:$M$29,8,FALSE),"")</f>
        <v/>
      </c>
      <c r="C91" s="165"/>
      <c r="D91" s="165"/>
      <c r="E91" s="165"/>
      <c r="F91" s="165"/>
      <c r="G91" s="165"/>
      <c r="H91" s="165"/>
      <c r="I91" s="165"/>
      <c r="J91" s="159"/>
      <c r="K91" s="160"/>
      <c r="L91" s="173" t="str">
        <f>IFERROR(VLOOKUP($A90,女子入力シート!$B$10:$M$29,11,FALSE),"")</f>
        <v/>
      </c>
      <c r="M91" s="174"/>
      <c r="N91" s="174"/>
      <c r="O91" s="175"/>
      <c r="P91" s="163"/>
      <c r="Q91" s="163"/>
      <c r="R91" s="163"/>
      <c r="S91" s="163"/>
      <c r="U91" s="152"/>
      <c r="V91" s="164" t="str">
        <f>IFERROR(VLOOKUP($U90,女子入力シート!$C$10:$M$29,7,FALSE),"")</f>
        <v/>
      </c>
      <c r="W91" s="165"/>
      <c r="X91" s="165"/>
      <c r="Y91" s="165"/>
      <c r="Z91" s="165"/>
      <c r="AA91" s="165"/>
      <c r="AB91" s="165"/>
      <c r="AC91" s="165"/>
      <c r="AD91" s="159"/>
      <c r="AE91" s="160"/>
      <c r="AF91" s="173" t="str">
        <f>IFERROR(VLOOKUP($U90,女子入力シート!$C$10:$M$29,10,FALSE),"")</f>
        <v/>
      </c>
      <c r="AG91" s="174"/>
      <c r="AH91" s="174"/>
      <c r="AI91" s="175"/>
      <c r="AJ91" s="163"/>
      <c r="AK91" s="163"/>
      <c r="AL91" s="163"/>
      <c r="AM91" s="163"/>
    </row>
    <row r="92" spans="1:39" ht="13.5" customHeight="1" x14ac:dyDescent="0.15">
      <c r="A92" s="153"/>
      <c r="B92" s="166" t="str">
        <f>IFERROR(VLOOKUP($A$30,男子入力シート!$B$10:$M$29,9,FALSE),"")</f>
        <v/>
      </c>
      <c r="C92" s="167"/>
      <c r="D92" s="167"/>
      <c r="E92" s="167"/>
      <c r="F92" s="167"/>
      <c r="G92" s="167"/>
      <c r="H92" s="167"/>
      <c r="I92" s="167"/>
      <c r="J92" s="161"/>
      <c r="K92" s="162"/>
      <c r="L92" s="11"/>
      <c r="M92" s="178"/>
      <c r="N92" s="178"/>
      <c r="O92" s="12"/>
      <c r="P92" s="163"/>
      <c r="Q92" s="163"/>
      <c r="R92" s="163"/>
      <c r="S92" s="163"/>
      <c r="U92" s="153"/>
      <c r="V92" s="166" t="str">
        <f>IFERROR(VLOOKUP($A$30,男子入力シート!$B$10:$M$29,9,FALSE),"")</f>
        <v/>
      </c>
      <c r="W92" s="167"/>
      <c r="X92" s="167"/>
      <c r="Y92" s="167"/>
      <c r="Z92" s="167"/>
      <c r="AA92" s="167"/>
      <c r="AB92" s="167"/>
      <c r="AC92" s="167"/>
      <c r="AD92" s="161"/>
      <c r="AE92" s="162"/>
      <c r="AF92" s="11"/>
      <c r="AG92" s="178"/>
      <c r="AH92" s="178"/>
      <c r="AI92" s="12"/>
      <c r="AJ92" s="163"/>
      <c r="AK92" s="163"/>
      <c r="AL92" s="163"/>
      <c r="AM92" s="163"/>
    </row>
    <row r="93" spans="1:39" ht="13.5" customHeight="1" x14ac:dyDescent="0.15">
      <c r="A93" s="151">
        <v>2</v>
      </c>
      <c r="B93" s="154" t="str">
        <f>IFERROR(VLOOKUP($A93,女子入力シート!$B$10:$M$29,9,FALSE),"")</f>
        <v/>
      </c>
      <c r="C93" s="155"/>
      <c r="D93" s="155"/>
      <c r="E93" s="155"/>
      <c r="F93" s="155"/>
      <c r="G93" s="155"/>
      <c r="H93" s="155"/>
      <c r="I93" s="156"/>
      <c r="J93" s="157" t="str">
        <f>IFERROR(VLOOKUP($A93,女子入力シート!$B$10:$M$29,10,FALSE),"")</f>
        <v/>
      </c>
      <c r="K93" s="158"/>
      <c r="L93" s="170" t="str">
        <f>IFERROR(YEAR(VLOOKUP($A93,女子入力シート!$B$10:$M$29,11,FALSE)),"")</f>
        <v/>
      </c>
      <c r="M93" s="171"/>
      <c r="N93" s="171"/>
      <c r="O93" s="172"/>
      <c r="P93" s="163" t="str">
        <f>IFERROR(VLOOKUP($A93,女子入力シート!$B$10:$M$29,12,FALSE),"")</f>
        <v/>
      </c>
      <c r="Q93" s="163"/>
      <c r="R93" s="163"/>
      <c r="S93" s="163"/>
      <c r="U93" s="151">
        <v>2</v>
      </c>
      <c r="V93" s="154" t="str">
        <f>IFERROR(VLOOKUP($U93,女子入力シート!$C$10:$M$29,8,FALSE),"")</f>
        <v/>
      </c>
      <c r="W93" s="155"/>
      <c r="X93" s="155"/>
      <c r="Y93" s="155"/>
      <c r="Z93" s="155"/>
      <c r="AA93" s="155"/>
      <c r="AB93" s="155"/>
      <c r="AC93" s="156"/>
      <c r="AD93" s="157" t="str">
        <f>IFERROR(VLOOKUP($U93,女子入力シート!$C$10:$M$29,9,FALSE),"")</f>
        <v/>
      </c>
      <c r="AE93" s="158"/>
      <c r="AF93" s="170" t="str">
        <f>IFERROR(YEAR(VLOOKUP($U93,女子入力シート!$C$10:$M$29,10,FALSE)),"")</f>
        <v/>
      </c>
      <c r="AG93" s="171"/>
      <c r="AH93" s="171"/>
      <c r="AI93" s="172"/>
      <c r="AJ93" s="163" t="str">
        <f>IFERROR(VLOOKUP($U93,女子入力シート!$C$10:$M$29,11,FALSE),"")</f>
        <v/>
      </c>
      <c r="AK93" s="163"/>
      <c r="AL93" s="163"/>
      <c r="AM93" s="163"/>
    </row>
    <row r="94" spans="1:39" ht="13.5" customHeight="1" x14ac:dyDescent="0.15">
      <c r="A94" s="152"/>
      <c r="B94" s="164" t="str">
        <f>IFERROR(VLOOKUP($A93,女子入力シート!$B$10:$M$29,8,FALSE),"")</f>
        <v/>
      </c>
      <c r="C94" s="165"/>
      <c r="D94" s="165"/>
      <c r="E94" s="165"/>
      <c r="F94" s="165"/>
      <c r="G94" s="165"/>
      <c r="H94" s="165"/>
      <c r="I94" s="165"/>
      <c r="J94" s="159"/>
      <c r="K94" s="160"/>
      <c r="L94" s="173" t="str">
        <f>IFERROR(VLOOKUP($A93,女子入力シート!$B$10:$M$29,11,FALSE),"")</f>
        <v/>
      </c>
      <c r="M94" s="174"/>
      <c r="N94" s="174"/>
      <c r="O94" s="175"/>
      <c r="P94" s="163"/>
      <c r="Q94" s="163"/>
      <c r="R94" s="163"/>
      <c r="S94" s="163"/>
      <c r="U94" s="152"/>
      <c r="V94" s="164" t="str">
        <f>IFERROR(VLOOKUP($U93,女子入力シート!$C$10:$M$29,7,FALSE),"")</f>
        <v/>
      </c>
      <c r="W94" s="165"/>
      <c r="X94" s="165"/>
      <c r="Y94" s="165"/>
      <c r="Z94" s="165"/>
      <c r="AA94" s="165"/>
      <c r="AB94" s="165"/>
      <c r="AC94" s="165"/>
      <c r="AD94" s="159"/>
      <c r="AE94" s="160"/>
      <c r="AF94" s="173" t="str">
        <f>IFERROR(VLOOKUP($U93,女子入力シート!$C$10:$M$29,10,FALSE),"")</f>
        <v/>
      </c>
      <c r="AG94" s="174"/>
      <c r="AH94" s="174"/>
      <c r="AI94" s="175"/>
      <c r="AJ94" s="163"/>
      <c r="AK94" s="163"/>
      <c r="AL94" s="163"/>
      <c r="AM94" s="163"/>
    </row>
    <row r="95" spans="1:39" ht="13.5" customHeight="1" x14ac:dyDescent="0.15">
      <c r="A95" s="153"/>
      <c r="B95" s="166" t="str">
        <f>IFERROR(VLOOKUP($A$30,男子入力シート!$B$10:$M$29,9,FALSE),"")</f>
        <v/>
      </c>
      <c r="C95" s="167"/>
      <c r="D95" s="167"/>
      <c r="E95" s="167"/>
      <c r="F95" s="167"/>
      <c r="G95" s="167"/>
      <c r="H95" s="167"/>
      <c r="I95" s="167"/>
      <c r="J95" s="161"/>
      <c r="K95" s="162"/>
      <c r="L95" s="11"/>
      <c r="M95" s="178"/>
      <c r="N95" s="178"/>
      <c r="O95" s="12"/>
      <c r="P95" s="163"/>
      <c r="Q95" s="163"/>
      <c r="R95" s="163"/>
      <c r="S95" s="163"/>
      <c r="U95" s="153"/>
      <c r="V95" s="166" t="str">
        <f>IFERROR(VLOOKUP($A$30,男子入力シート!$B$10:$M$29,9,FALSE),"")</f>
        <v/>
      </c>
      <c r="W95" s="167"/>
      <c r="X95" s="167"/>
      <c r="Y95" s="167"/>
      <c r="Z95" s="167"/>
      <c r="AA95" s="167"/>
      <c r="AB95" s="167"/>
      <c r="AC95" s="167"/>
      <c r="AD95" s="161"/>
      <c r="AE95" s="162"/>
      <c r="AF95" s="11"/>
      <c r="AG95" s="178"/>
      <c r="AH95" s="178"/>
      <c r="AI95" s="12"/>
      <c r="AJ95" s="163"/>
      <c r="AK95" s="163"/>
      <c r="AL95" s="163"/>
      <c r="AM95" s="163"/>
    </row>
    <row r="96" spans="1:39" ht="13.5" customHeight="1" x14ac:dyDescent="0.15">
      <c r="A96" s="151">
        <v>3</v>
      </c>
      <c r="B96" s="154" t="str">
        <f>IFERROR(VLOOKUP($A96,女子入力シート!$B$10:$M$29,9,FALSE),"")</f>
        <v/>
      </c>
      <c r="C96" s="155"/>
      <c r="D96" s="155"/>
      <c r="E96" s="155"/>
      <c r="F96" s="155"/>
      <c r="G96" s="155"/>
      <c r="H96" s="155"/>
      <c r="I96" s="156"/>
      <c r="J96" s="157" t="str">
        <f>IFERROR(VLOOKUP($A96,女子入力シート!$B$10:$M$29,10,FALSE),"")</f>
        <v/>
      </c>
      <c r="K96" s="158"/>
      <c r="L96" s="170" t="str">
        <f>IFERROR(YEAR(VLOOKUP($A96,女子入力シート!$B$10:$M$29,11,FALSE)),"")</f>
        <v/>
      </c>
      <c r="M96" s="171"/>
      <c r="N96" s="171"/>
      <c r="O96" s="172"/>
      <c r="P96" s="163" t="str">
        <f>IFERROR(VLOOKUP($A96,女子入力シート!$B$10:$M$29,12,FALSE),"")</f>
        <v/>
      </c>
      <c r="Q96" s="163"/>
      <c r="R96" s="163"/>
      <c r="S96" s="163"/>
      <c r="U96" s="151">
        <v>3</v>
      </c>
      <c r="V96" s="154" t="str">
        <f>IFERROR(VLOOKUP($U96,女子入力シート!$C$10:$M$29,8,FALSE),"")</f>
        <v/>
      </c>
      <c r="W96" s="155"/>
      <c r="X96" s="155"/>
      <c r="Y96" s="155"/>
      <c r="Z96" s="155"/>
      <c r="AA96" s="155"/>
      <c r="AB96" s="155"/>
      <c r="AC96" s="156"/>
      <c r="AD96" s="157" t="str">
        <f>IFERROR(VLOOKUP($U96,女子入力シート!$C$10:$M$29,9,FALSE),"")</f>
        <v/>
      </c>
      <c r="AE96" s="158"/>
      <c r="AF96" s="170" t="str">
        <f>IFERROR(YEAR(VLOOKUP($U96,女子入力シート!$C$10:$M$29,10,FALSE)),"")</f>
        <v/>
      </c>
      <c r="AG96" s="171"/>
      <c r="AH96" s="171"/>
      <c r="AI96" s="172"/>
      <c r="AJ96" s="163" t="str">
        <f>IFERROR(VLOOKUP($U96,女子入力シート!$C$10:$M$29,11,FALSE),"")</f>
        <v/>
      </c>
      <c r="AK96" s="163"/>
      <c r="AL96" s="163"/>
      <c r="AM96" s="163"/>
    </row>
    <row r="97" spans="1:39" ht="13.5" customHeight="1" x14ac:dyDescent="0.15">
      <c r="A97" s="152"/>
      <c r="B97" s="164" t="str">
        <f>IFERROR(VLOOKUP($A96,女子入力シート!$B$10:$M$29,8,FALSE),"")</f>
        <v/>
      </c>
      <c r="C97" s="165"/>
      <c r="D97" s="165"/>
      <c r="E97" s="165"/>
      <c r="F97" s="165"/>
      <c r="G97" s="165"/>
      <c r="H97" s="165"/>
      <c r="I97" s="165"/>
      <c r="J97" s="159"/>
      <c r="K97" s="160"/>
      <c r="L97" s="173" t="str">
        <f>IFERROR(VLOOKUP($A96,女子入力シート!$B$10:$M$29,11,FALSE),"")</f>
        <v/>
      </c>
      <c r="M97" s="174"/>
      <c r="N97" s="174"/>
      <c r="O97" s="175"/>
      <c r="P97" s="163"/>
      <c r="Q97" s="163"/>
      <c r="R97" s="163"/>
      <c r="S97" s="163"/>
      <c r="U97" s="152"/>
      <c r="V97" s="164" t="str">
        <f>IFERROR(VLOOKUP($U96,女子入力シート!$C$10:$M$29,7,FALSE),"")</f>
        <v/>
      </c>
      <c r="W97" s="165"/>
      <c r="X97" s="165"/>
      <c r="Y97" s="165"/>
      <c r="Z97" s="165"/>
      <c r="AA97" s="165"/>
      <c r="AB97" s="165"/>
      <c r="AC97" s="165"/>
      <c r="AD97" s="159"/>
      <c r="AE97" s="160"/>
      <c r="AF97" s="173" t="str">
        <f>IFERROR(VLOOKUP($U96,女子入力シート!$C$10:$M$29,10,FALSE),"")</f>
        <v/>
      </c>
      <c r="AG97" s="174"/>
      <c r="AH97" s="174"/>
      <c r="AI97" s="175"/>
      <c r="AJ97" s="163"/>
      <c r="AK97" s="163"/>
      <c r="AL97" s="163"/>
      <c r="AM97" s="163"/>
    </row>
    <row r="98" spans="1:39" ht="13.5" customHeight="1" x14ac:dyDescent="0.15">
      <c r="A98" s="153"/>
      <c r="B98" s="166" t="str">
        <f>IFERROR(VLOOKUP($A$30,男子入力シート!$B$10:$M$29,9,FALSE),"")</f>
        <v/>
      </c>
      <c r="C98" s="167"/>
      <c r="D98" s="167"/>
      <c r="E98" s="167"/>
      <c r="F98" s="167"/>
      <c r="G98" s="167"/>
      <c r="H98" s="167"/>
      <c r="I98" s="167"/>
      <c r="J98" s="161"/>
      <c r="K98" s="162"/>
      <c r="L98" s="11"/>
      <c r="M98" s="178"/>
      <c r="N98" s="178"/>
      <c r="O98" s="12"/>
      <c r="P98" s="163"/>
      <c r="Q98" s="163"/>
      <c r="R98" s="163"/>
      <c r="S98" s="163"/>
      <c r="U98" s="153"/>
      <c r="V98" s="166" t="str">
        <f>IFERROR(VLOOKUP($A$30,男子入力シート!$B$10:$M$29,9,FALSE),"")</f>
        <v/>
      </c>
      <c r="W98" s="167"/>
      <c r="X98" s="167"/>
      <c r="Y98" s="167"/>
      <c r="Z98" s="167"/>
      <c r="AA98" s="167"/>
      <c r="AB98" s="167"/>
      <c r="AC98" s="167"/>
      <c r="AD98" s="161"/>
      <c r="AE98" s="162"/>
      <c r="AF98" s="11"/>
      <c r="AG98" s="178"/>
      <c r="AH98" s="178"/>
      <c r="AI98" s="12"/>
      <c r="AJ98" s="163"/>
      <c r="AK98" s="163"/>
      <c r="AL98" s="163"/>
      <c r="AM98" s="163"/>
    </row>
    <row r="99" spans="1:39" ht="13.5" customHeight="1" x14ac:dyDescent="0.15">
      <c r="A99" s="151">
        <v>4</v>
      </c>
      <c r="B99" s="154" t="str">
        <f>IFERROR(VLOOKUP($A99,女子入力シート!$B$10:$M$29,9,FALSE),"")</f>
        <v/>
      </c>
      <c r="C99" s="155"/>
      <c r="D99" s="155"/>
      <c r="E99" s="155"/>
      <c r="F99" s="155"/>
      <c r="G99" s="155"/>
      <c r="H99" s="155"/>
      <c r="I99" s="156"/>
      <c r="J99" s="157" t="str">
        <f>IFERROR(VLOOKUP($A99,女子入力シート!$B$10:$M$29,10,FALSE),"")</f>
        <v/>
      </c>
      <c r="K99" s="158"/>
      <c r="L99" s="170" t="str">
        <f>IFERROR(YEAR(VLOOKUP($A99,女子入力シート!$B$10:$M$29,11,FALSE)),"")</f>
        <v/>
      </c>
      <c r="M99" s="171"/>
      <c r="N99" s="171"/>
      <c r="O99" s="172"/>
      <c r="P99" s="163" t="str">
        <f>IFERROR(VLOOKUP($A99,女子入力シート!$B$10:$M$29,12,FALSE),"")</f>
        <v/>
      </c>
      <c r="Q99" s="163"/>
      <c r="R99" s="163"/>
      <c r="S99" s="163"/>
      <c r="U99" s="151">
        <v>4</v>
      </c>
      <c r="V99" s="154" t="str">
        <f>IFERROR(VLOOKUP($U99,女子入力シート!$C$10:$M$29,8,FALSE),"")</f>
        <v/>
      </c>
      <c r="W99" s="155"/>
      <c r="X99" s="155"/>
      <c r="Y99" s="155"/>
      <c r="Z99" s="155"/>
      <c r="AA99" s="155"/>
      <c r="AB99" s="155"/>
      <c r="AC99" s="156"/>
      <c r="AD99" s="157" t="str">
        <f>IFERROR(VLOOKUP($U99,女子入力シート!$C$10:$M$29,9,FALSE),"")</f>
        <v/>
      </c>
      <c r="AE99" s="158"/>
      <c r="AF99" s="170" t="str">
        <f>IFERROR(YEAR(VLOOKUP($U99,女子入力シート!$C$10:$M$29,10,FALSE)),"")</f>
        <v/>
      </c>
      <c r="AG99" s="171"/>
      <c r="AH99" s="171"/>
      <c r="AI99" s="172"/>
      <c r="AJ99" s="163" t="str">
        <f>IFERROR(VLOOKUP($U99,女子入力シート!$C$10:$M$29,11,FALSE),"")</f>
        <v/>
      </c>
      <c r="AK99" s="163"/>
      <c r="AL99" s="163"/>
      <c r="AM99" s="163"/>
    </row>
    <row r="100" spans="1:39" ht="13.5" customHeight="1" x14ac:dyDescent="0.15">
      <c r="A100" s="152"/>
      <c r="B100" s="164" t="str">
        <f>IFERROR(VLOOKUP($A99,女子入力シート!$B$10:$M$29,8,FALSE),"")</f>
        <v/>
      </c>
      <c r="C100" s="165"/>
      <c r="D100" s="165"/>
      <c r="E100" s="165"/>
      <c r="F100" s="165"/>
      <c r="G100" s="165"/>
      <c r="H100" s="165"/>
      <c r="I100" s="165"/>
      <c r="J100" s="159"/>
      <c r="K100" s="160"/>
      <c r="L100" s="173" t="str">
        <f>IFERROR(VLOOKUP($A99,女子入力シート!$B$10:$M$29,11,FALSE),"")</f>
        <v/>
      </c>
      <c r="M100" s="174"/>
      <c r="N100" s="174"/>
      <c r="O100" s="175"/>
      <c r="P100" s="163"/>
      <c r="Q100" s="163"/>
      <c r="R100" s="163"/>
      <c r="S100" s="163"/>
      <c r="U100" s="152"/>
      <c r="V100" s="164" t="str">
        <f>IFERROR(VLOOKUP($U99,女子入力シート!$C$10:$M$29,7,FALSE),"")</f>
        <v/>
      </c>
      <c r="W100" s="165"/>
      <c r="X100" s="165"/>
      <c r="Y100" s="165"/>
      <c r="Z100" s="165"/>
      <c r="AA100" s="165"/>
      <c r="AB100" s="165"/>
      <c r="AC100" s="165"/>
      <c r="AD100" s="159"/>
      <c r="AE100" s="160"/>
      <c r="AF100" s="173" t="str">
        <f>IFERROR(VLOOKUP($U99,女子入力シート!$C$10:$M$29,10,FALSE),"")</f>
        <v/>
      </c>
      <c r="AG100" s="174"/>
      <c r="AH100" s="174"/>
      <c r="AI100" s="175"/>
      <c r="AJ100" s="163"/>
      <c r="AK100" s="163"/>
      <c r="AL100" s="163"/>
      <c r="AM100" s="163"/>
    </row>
    <row r="101" spans="1:39" ht="13.5" customHeight="1" x14ac:dyDescent="0.15">
      <c r="A101" s="153"/>
      <c r="B101" s="166" t="str">
        <f>IFERROR(VLOOKUP($A$30,男子入力シート!$B$10:$M$29,9,FALSE),"")</f>
        <v/>
      </c>
      <c r="C101" s="167"/>
      <c r="D101" s="167"/>
      <c r="E101" s="167"/>
      <c r="F101" s="167"/>
      <c r="G101" s="167"/>
      <c r="H101" s="167"/>
      <c r="I101" s="167"/>
      <c r="J101" s="161"/>
      <c r="K101" s="162"/>
      <c r="L101" s="11"/>
      <c r="M101" s="178"/>
      <c r="N101" s="178"/>
      <c r="O101" s="12"/>
      <c r="P101" s="163"/>
      <c r="Q101" s="163"/>
      <c r="R101" s="163"/>
      <c r="S101" s="163"/>
      <c r="U101" s="153"/>
      <c r="V101" s="166" t="str">
        <f>IFERROR(VLOOKUP($A$30,男子入力シート!$B$10:$M$29,9,FALSE),"")</f>
        <v/>
      </c>
      <c r="W101" s="167"/>
      <c r="X101" s="167"/>
      <c r="Y101" s="167"/>
      <c r="Z101" s="167"/>
      <c r="AA101" s="167"/>
      <c r="AB101" s="167"/>
      <c r="AC101" s="167"/>
      <c r="AD101" s="161"/>
      <c r="AE101" s="162"/>
      <c r="AF101" s="11"/>
      <c r="AG101" s="178"/>
      <c r="AH101" s="178"/>
      <c r="AI101" s="12"/>
      <c r="AJ101" s="163"/>
      <c r="AK101" s="163"/>
      <c r="AL101" s="163"/>
      <c r="AM101" s="163"/>
    </row>
    <row r="102" spans="1:39" ht="13.5" customHeight="1" x14ac:dyDescent="0.15">
      <c r="A102" s="151">
        <v>5</v>
      </c>
      <c r="B102" s="154" t="str">
        <f>IFERROR(VLOOKUP($A102,女子入力シート!$B$10:$M$29,9,FALSE),"")</f>
        <v/>
      </c>
      <c r="C102" s="155"/>
      <c r="D102" s="155"/>
      <c r="E102" s="155"/>
      <c r="F102" s="155"/>
      <c r="G102" s="155"/>
      <c r="H102" s="155"/>
      <c r="I102" s="156"/>
      <c r="J102" s="157" t="str">
        <f>IFERROR(VLOOKUP($A102,女子入力シート!$B$10:$M$29,10,FALSE),"")</f>
        <v/>
      </c>
      <c r="K102" s="158"/>
      <c r="L102" s="170" t="str">
        <f>IFERROR(YEAR(VLOOKUP($A102,女子入力シート!$B$10:$M$29,11,FALSE)),"")</f>
        <v/>
      </c>
      <c r="M102" s="171"/>
      <c r="N102" s="171"/>
      <c r="O102" s="172"/>
      <c r="P102" s="163" t="str">
        <f>IFERROR(VLOOKUP($A102,女子入力シート!$B$10:$M$29,12,FALSE),"")</f>
        <v/>
      </c>
      <c r="Q102" s="163"/>
      <c r="R102" s="163"/>
      <c r="S102" s="163"/>
      <c r="U102" s="151">
        <v>5</v>
      </c>
      <c r="V102" s="154" t="str">
        <f>IFERROR(VLOOKUP($U102,女子入力シート!$C$10:$M$29,8,FALSE),"")</f>
        <v/>
      </c>
      <c r="W102" s="155"/>
      <c r="X102" s="155"/>
      <c r="Y102" s="155"/>
      <c r="Z102" s="155"/>
      <c r="AA102" s="155"/>
      <c r="AB102" s="155"/>
      <c r="AC102" s="156"/>
      <c r="AD102" s="157" t="str">
        <f>IFERROR(VLOOKUP($U102,女子入力シート!$C$10:$M$29,9,FALSE),"")</f>
        <v/>
      </c>
      <c r="AE102" s="158"/>
      <c r="AF102" s="170" t="str">
        <f>IFERROR(YEAR(VLOOKUP($U102,女子入力シート!$C$10:$M$29,10,FALSE)),"")</f>
        <v/>
      </c>
      <c r="AG102" s="171"/>
      <c r="AH102" s="171"/>
      <c r="AI102" s="172"/>
      <c r="AJ102" s="163" t="str">
        <f>IFERROR(VLOOKUP($U102,女子入力シート!$C$10:$M$29,11,FALSE),"")</f>
        <v/>
      </c>
      <c r="AK102" s="163"/>
      <c r="AL102" s="163"/>
      <c r="AM102" s="163"/>
    </row>
    <row r="103" spans="1:39" ht="13.5" customHeight="1" x14ac:dyDescent="0.15">
      <c r="A103" s="152"/>
      <c r="B103" s="164" t="str">
        <f>IFERROR(VLOOKUP($A102,女子入力シート!$B$10:$M$29,8,FALSE),"")</f>
        <v/>
      </c>
      <c r="C103" s="165"/>
      <c r="D103" s="165"/>
      <c r="E103" s="165"/>
      <c r="F103" s="165"/>
      <c r="G103" s="165"/>
      <c r="H103" s="165"/>
      <c r="I103" s="165"/>
      <c r="J103" s="159"/>
      <c r="K103" s="160"/>
      <c r="L103" s="173" t="str">
        <f>IFERROR(VLOOKUP($A102,女子入力シート!$B$10:$M$29,11,FALSE),"")</f>
        <v/>
      </c>
      <c r="M103" s="174"/>
      <c r="N103" s="174"/>
      <c r="O103" s="175"/>
      <c r="P103" s="163"/>
      <c r="Q103" s="163"/>
      <c r="R103" s="163"/>
      <c r="S103" s="163"/>
      <c r="U103" s="152"/>
      <c r="V103" s="164" t="str">
        <f>IFERROR(VLOOKUP($U102,女子入力シート!$C$10:$M$29,7,FALSE),"")</f>
        <v/>
      </c>
      <c r="W103" s="165"/>
      <c r="X103" s="165"/>
      <c r="Y103" s="165"/>
      <c r="Z103" s="165"/>
      <c r="AA103" s="165"/>
      <c r="AB103" s="165"/>
      <c r="AC103" s="165"/>
      <c r="AD103" s="159"/>
      <c r="AE103" s="160"/>
      <c r="AF103" s="173" t="str">
        <f>IFERROR(VLOOKUP($U102,女子入力シート!$C$10:$M$29,10,FALSE),"")</f>
        <v/>
      </c>
      <c r="AG103" s="174"/>
      <c r="AH103" s="174"/>
      <c r="AI103" s="175"/>
      <c r="AJ103" s="163"/>
      <c r="AK103" s="163"/>
      <c r="AL103" s="163"/>
      <c r="AM103" s="163"/>
    </row>
    <row r="104" spans="1:39" ht="13.5" customHeight="1" x14ac:dyDescent="0.15">
      <c r="A104" s="153"/>
      <c r="B104" s="166" t="str">
        <f>IFERROR(VLOOKUP($A$30,男子入力シート!$B$10:$M$29,9,FALSE),"")</f>
        <v/>
      </c>
      <c r="C104" s="167"/>
      <c r="D104" s="167"/>
      <c r="E104" s="167"/>
      <c r="F104" s="167"/>
      <c r="G104" s="167"/>
      <c r="H104" s="167"/>
      <c r="I104" s="167"/>
      <c r="J104" s="161"/>
      <c r="K104" s="162"/>
      <c r="L104" s="11"/>
      <c r="M104" s="178"/>
      <c r="N104" s="178"/>
      <c r="O104" s="12"/>
      <c r="P104" s="163"/>
      <c r="Q104" s="163"/>
      <c r="R104" s="163"/>
      <c r="S104" s="163"/>
      <c r="U104" s="153"/>
      <c r="V104" s="166" t="str">
        <f>IFERROR(VLOOKUP($A$30,男子入力シート!$B$10:$M$29,9,FALSE),"")</f>
        <v/>
      </c>
      <c r="W104" s="167"/>
      <c r="X104" s="167"/>
      <c r="Y104" s="167"/>
      <c r="Z104" s="167"/>
      <c r="AA104" s="167"/>
      <c r="AB104" s="167"/>
      <c r="AC104" s="167"/>
      <c r="AD104" s="161"/>
      <c r="AE104" s="162"/>
      <c r="AF104" s="11"/>
      <c r="AG104" s="178"/>
      <c r="AH104" s="178"/>
      <c r="AI104" s="12"/>
      <c r="AJ104" s="163"/>
      <c r="AK104" s="163"/>
      <c r="AL104" s="163"/>
      <c r="AM104" s="163"/>
    </row>
    <row r="105" spans="1:39" ht="13.5" customHeight="1" x14ac:dyDescent="0.15">
      <c r="A105" s="151">
        <v>6</v>
      </c>
      <c r="B105" s="154" t="str">
        <f>IFERROR(VLOOKUP($A105,女子入力シート!$B$10:$M$29,9,FALSE),"")</f>
        <v/>
      </c>
      <c r="C105" s="155"/>
      <c r="D105" s="155"/>
      <c r="E105" s="155"/>
      <c r="F105" s="155"/>
      <c r="G105" s="155"/>
      <c r="H105" s="155"/>
      <c r="I105" s="156"/>
      <c r="J105" s="157" t="str">
        <f>IFERROR(VLOOKUP($A105,女子入力シート!$B$10:$M$29,10,FALSE),"")</f>
        <v/>
      </c>
      <c r="K105" s="158"/>
      <c r="L105" s="170" t="str">
        <f>IFERROR(YEAR(VLOOKUP($A105,女子入力シート!$B$10:$M$29,11,FALSE)),"")</f>
        <v/>
      </c>
      <c r="M105" s="171"/>
      <c r="N105" s="171"/>
      <c r="O105" s="172"/>
      <c r="P105" s="163" t="str">
        <f>IFERROR(VLOOKUP($A105,女子入力シート!$B$10:$M$29,12,FALSE),"")</f>
        <v/>
      </c>
      <c r="Q105" s="163"/>
      <c r="R105" s="163"/>
      <c r="S105" s="163"/>
      <c r="U105" s="151">
        <v>6</v>
      </c>
      <c r="V105" s="154" t="str">
        <f>IFERROR(VLOOKUP($U105,女子入力シート!$C$10:$M$29,8,FALSE),"")</f>
        <v/>
      </c>
      <c r="W105" s="155"/>
      <c r="X105" s="155"/>
      <c r="Y105" s="155"/>
      <c r="Z105" s="155"/>
      <c r="AA105" s="155"/>
      <c r="AB105" s="155"/>
      <c r="AC105" s="156"/>
      <c r="AD105" s="157" t="str">
        <f>IFERROR(VLOOKUP($U105,女子入力シート!$C$10:$M$29,9,FALSE),"")</f>
        <v/>
      </c>
      <c r="AE105" s="158"/>
      <c r="AF105" s="170" t="str">
        <f>IFERROR(YEAR(VLOOKUP($U105,女子入力シート!$C$10:$M$29,10,FALSE)),"")</f>
        <v/>
      </c>
      <c r="AG105" s="171"/>
      <c r="AH105" s="171"/>
      <c r="AI105" s="172"/>
      <c r="AJ105" s="163" t="str">
        <f>IFERROR(VLOOKUP($U105,女子入力シート!$C$10:$M$29,11,FALSE),"")</f>
        <v/>
      </c>
      <c r="AK105" s="163"/>
      <c r="AL105" s="163"/>
      <c r="AM105" s="163"/>
    </row>
    <row r="106" spans="1:39" ht="13.5" customHeight="1" x14ac:dyDescent="0.15">
      <c r="A106" s="152"/>
      <c r="B106" s="164" t="str">
        <f>IFERROR(VLOOKUP($A105,女子入力シート!$B$10:$M$29,8,FALSE),"")</f>
        <v/>
      </c>
      <c r="C106" s="165"/>
      <c r="D106" s="165"/>
      <c r="E106" s="165"/>
      <c r="F106" s="165"/>
      <c r="G106" s="165"/>
      <c r="H106" s="165"/>
      <c r="I106" s="165"/>
      <c r="J106" s="159"/>
      <c r="K106" s="160"/>
      <c r="L106" s="173" t="str">
        <f>IFERROR(VLOOKUP($A105,女子入力シート!$B$10:$M$29,11,FALSE),"")</f>
        <v/>
      </c>
      <c r="M106" s="174"/>
      <c r="N106" s="174"/>
      <c r="O106" s="175"/>
      <c r="P106" s="163"/>
      <c r="Q106" s="163"/>
      <c r="R106" s="163"/>
      <c r="S106" s="163"/>
      <c r="U106" s="152"/>
      <c r="V106" s="164" t="str">
        <f>IFERROR(VLOOKUP($U105,女子入力シート!$C$10:$M$29,7,FALSE),"")</f>
        <v/>
      </c>
      <c r="W106" s="165"/>
      <c r="X106" s="165"/>
      <c r="Y106" s="165"/>
      <c r="Z106" s="165"/>
      <c r="AA106" s="165"/>
      <c r="AB106" s="165"/>
      <c r="AC106" s="165"/>
      <c r="AD106" s="159"/>
      <c r="AE106" s="160"/>
      <c r="AF106" s="173" t="str">
        <f>IFERROR(VLOOKUP($U105,女子入力シート!$C$10:$M$29,10,FALSE),"")</f>
        <v/>
      </c>
      <c r="AG106" s="174"/>
      <c r="AH106" s="174"/>
      <c r="AI106" s="175"/>
      <c r="AJ106" s="163"/>
      <c r="AK106" s="163"/>
      <c r="AL106" s="163"/>
      <c r="AM106" s="163"/>
    </row>
    <row r="107" spans="1:39" ht="13.5" customHeight="1" x14ac:dyDescent="0.15">
      <c r="A107" s="153"/>
      <c r="B107" s="166" t="str">
        <f>IFERROR(VLOOKUP($A$30,男子入力シート!$B$10:$M$29,9,FALSE),"")</f>
        <v/>
      </c>
      <c r="C107" s="167"/>
      <c r="D107" s="167"/>
      <c r="E107" s="167"/>
      <c r="F107" s="167"/>
      <c r="G107" s="167"/>
      <c r="H107" s="167"/>
      <c r="I107" s="167"/>
      <c r="J107" s="161"/>
      <c r="K107" s="162"/>
      <c r="L107" s="11"/>
      <c r="M107" s="178"/>
      <c r="N107" s="178"/>
      <c r="O107" s="12"/>
      <c r="P107" s="163"/>
      <c r="Q107" s="163"/>
      <c r="R107" s="163"/>
      <c r="S107" s="163"/>
      <c r="U107" s="153"/>
      <c r="V107" s="166" t="str">
        <f>IFERROR(VLOOKUP($A$30,男子入力シート!$B$10:$M$29,9,FALSE),"")</f>
        <v/>
      </c>
      <c r="W107" s="167"/>
      <c r="X107" s="167"/>
      <c r="Y107" s="167"/>
      <c r="Z107" s="167"/>
      <c r="AA107" s="167"/>
      <c r="AB107" s="167"/>
      <c r="AC107" s="167"/>
      <c r="AD107" s="161"/>
      <c r="AE107" s="162"/>
      <c r="AF107" s="11"/>
      <c r="AG107" s="178"/>
      <c r="AH107" s="178"/>
      <c r="AI107" s="12"/>
      <c r="AJ107" s="163"/>
      <c r="AK107" s="163"/>
      <c r="AL107" s="163"/>
      <c r="AM107" s="163"/>
    </row>
    <row r="108" spans="1:39" ht="13.5" customHeight="1" x14ac:dyDescent="0.15">
      <c r="A108" s="151">
        <v>7</v>
      </c>
      <c r="B108" s="154" t="str">
        <f>IFERROR(VLOOKUP($A108,女子入力シート!$B$10:$M$29,9,FALSE),"")</f>
        <v/>
      </c>
      <c r="C108" s="155"/>
      <c r="D108" s="155"/>
      <c r="E108" s="155"/>
      <c r="F108" s="155"/>
      <c r="G108" s="155"/>
      <c r="H108" s="155"/>
      <c r="I108" s="156"/>
      <c r="J108" s="157" t="str">
        <f>IFERROR(VLOOKUP($A108,女子入力シート!$B$10:$M$29,10,FALSE),"")</f>
        <v/>
      </c>
      <c r="K108" s="158"/>
      <c r="L108" s="170" t="str">
        <f>IFERROR(YEAR(VLOOKUP($A108,女子入力シート!$B$10:$M$29,11,FALSE)),"")</f>
        <v/>
      </c>
      <c r="M108" s="171"/>
      <c r="N108" s="171"/>
      <c r="O108" s="172"/>
      <c r="P108" s="163" t="str">
        <f>IFERROR(VLOOKUP($A108,女子入力シート!$B$10:$M$29,12,FALSE),"")</f>
        <v/>
      </c>
      <c r="Q108" s="163"/>
      <c r="R108" s="163"/>
      <c r="S108" s="163"/>
    </row>
    <row r="109" spans="1:39" ht="13.5" customHeight="1" x14ac:dyDescent="0.15">
      <c r="A109" s="152"/>
      <c r="B109" s="164" t="str">
        <f>IFERROR(VLOOKUP($A108,女子入力シート!$B$10:$M$29,8,FALSE),"")</f>
        <v/>
      </c>
      <c r="C109" s="165"/>
      <c r="D109" s="165"/>
      <c r="E109" s="165"/>
      <c r="F109" s="165"/>
      <c r="G109" s="165"/>
      <c r="H109" s="165"/>
      <c r="I109" s="165"/>
      <c r="J109" s="159"/>
      <c r="K109" s="160"/>
      <c r="L109" s="173" t="str">
        <f>IFERROR(VLOOKUP($A108,女子入力シート!$B$10:$M$29,11,FALSE),"")</f>
        <v/>
      </c>
      <c r="M109" s="174"/>
      <c r="N109" s="174"/>
      <c r="O109" s="175"/>
      <c r="P109" s="163"/>
      <c r="Q109" s="163"/>
      <c r="R109" s="163"/>
      <c r="S109" s="163"/>
    </row>
    <row r="110" spans="1:39" ht="13.5" customHeight="1" x14ac:dyDescent="0.15">
      <c r="A110" s="153"/>
      <c r="B110" s="166" t="str">
        <f>IFERROR(VLOOKUP($A$30,男子入力シート!$B$10:$M$29,9,FALSE),"")</f>
        <v/>
      </c>
      <c r="C110" s="167"/>
      <c r="D110" s="167"/>
      <c r="E110" s="167"/>
      <c r="F110" s="167"/>
      <c r="G110" s="167"/>
      <c r="H110" s="167"/>
      <c r="I110" s="167"/>
      <c r="J110" s="161"/>
      <c r="K110" s="162"/>
      <c r="L110" s="11"/>
      <c r="M110" s="178"/>
      <c r="N110" s="178"/>
      <c r="O110" s="12"/>
      <c r="P110" s="163"/>
      <c r="Q110" s="163"/>
      <c r="R110" s="163"/>
      <c r="S110" s="163"/>
      <c r="V110" s="1" t="s">
        <v>66</v>
      </c>
    </row>
    <row r="111" spans="1:39" ht="13.5" customHeight="1" x14ac:dyDescent="0.15">
      <c r="A111" s="151">
        <v>8</v>
      </c>
      <c r="B111" s="154" t="str">
        <f>IFERROR(VLOOKUP($A111,女子入力シート!$B$10:$M$29,9,FALSE),"")</f>
        <v/>
      </c>
      <c r="C111" s="155"/>
      <c r="D111" s="155"/>
      <c r="E111" s="155"/>
      <c r="F111" s="155"/>
      <c r="G111" s="155"/>
      <c r="H111" s="155"/>
      <c r="I111" s="156"/>
      <c r="J111" s="157" t="str">
        <f>IFERROR(VLOOKUP($A111,女子入力シート!$B$10:$M$29,10,FALSE),"")</f>
        <v/>
      </c>
      <c r="K111" s="158"/>
      <c r="L111" s="170" t="str">
        <f>IFERROR(YEAR(VLOOKUP($A111,女子入力シート!$B$10:$M$29,11,FALSE)),"")</f>
        <v/>
      </c>
      <c r="M111" s="171"/>
      <c r="N111" s="171"/>
      <c r="O111" s="172"/>
      <c r="P111" s="163" t="str">
        <f>IFERROR(VLOOKUP($A111,女子入力シート!$B$10:$M$29,12,FALSE),"")</f>
        <v/>
      </c>
      <c r="Q111" s="163"/>
      <c r="R111" s="163"/>
      <c r="S111" s="163"/>
      <c r="V111" s="1" t="s">
        <v>19</v>
      </c>
    </row>
    <row r="112" spans="1:39" ht="13.5" customHeight="1" x14ac:dyDescent="0.15">
      <c r="A112" s="152"/>
      <c r="B112" s="164" t="str">
        <f>IFERROR(VLOOKUP($A111,女子入力シート!$B$10:$M$29,8,FALSE),"")</f>
        <v/>
      </c>
      <c r="C112" s="165"/>
      <c r="D112" s="165"/>
      <c r="E112" s="165"/>
      <c r="F112" s="165"/>
      <c r="G112" s="165"/>
      <c r="H112" s="165"/>
      <c r="I112" s="165"/>
      <c r="J112" s="159"/>
      <c r="K112" s="160"/>
      <c r="L112" s="173" t="str">
        <f>IFERROR(VLOOKUP($A111,女子入力シート!$B$10:$M$29,11,FALSE),"")</f>
        <v/>
      </c>
      <c r="M112" s="174"/>
      <c r="N112" s="174"/>
      <c r="O112" s="175"/>
      <c r="P112" s="163"/>
      <c r="Q112" s="163"/>
      <c r="R112" s="163"/>
      <c r="S112" s="163"/>
    </row>
    <row r="113" spans="1:36" ht="13.5" customHeight="1" x14ac:dyDescent="0.15">
      <c r="A113" s="153"/>
      <c r="B113" s="166" t="str">
        <f>IFERROR(VLOOKUP($A$30,男子入力シート!$B$10:$M$29,9,FALSE),"")</f>
        <v/>
      </c>
      <c r="C113" s="167"/>
      <c r="D113" s="167"/>
      <c r="E113" s="167"/>
      <c r="F113" s="167"/>
      <c r="G113" s="167"/>
      <c r="H113" s="167"/>
      <c r="I113" s="167"/>
      <c r="J113" s="161"/>
      <c r="K113" s="162"/>
      <c r="L113" s="11"/>
      <c r="M113" s="178"/>
      <c r="N113" s="178"/>
      <c r="O113" s="12"/>
      <c r="P113" s="163"/>
      <c r="Q113" s="163"/>
      <c r="R113" s="163"/>
      <c r="S113" s="163"/>
      <c r="T113" s="3"/>
      <c r="U113" s="3"/>
      <c r="AC113" s="3"/>
      <c r="AD113" s="3"/>
    </row>
    <row r="114" spans="1:36" ht="10.5" customHeight="1" x14ac:dyDescent="0.15">
      <c r="D114" s="2"/>
      <c r="E114" s="2"/>
      <c r="F114" s="2"/>
      <c r="G114" s="2"/>
      <c r="H114" s="2"/>
      <c r="I114" s="2"/>
      <c r="M114" s="2"/>
      <c r="N114" s="2"/>
      <c r="O114" s="2"/>
      <c r="P114" s="2"/>
      <c r="Q114" s="2"/>
      <c r="R114" s="2"/>
      <c r="V114" s="2"/>
      <c r="W114" s="2"/>
      <c r="X114" s="2"/>
      <c r="Y114" s="2"/>
      <c r="Z114" s="2"/>
      <c r="AA114" s="2"/>
      <c r="AE114" s="2"/>
      <c r="AF114" s="2"/>
      <c r="AG114" s="2"/>
      <c r="AH114" s="2"/>
      <c r="AI114" s="2"/>
      <c r="AJ114" s="2"/>
    </row>
    <row r="115" spans="1:36" ht="16.5" customHeight="1" x14ac:dyDescent="0.15">
      <c r="B115" s="3"/>
      <c r="D115" s="3" t="s">
        <v>27</v>
      </c>
      <c r="K115" s="3"/>
      <c r="L115" s="3"/>
      <c r="T115" s="3"/>
      <c r="U115" s="3"/>
      <c r="AC115" s="3"/>
      <c r="AD115" s="3"/>
    </row>
    <row r="116" spans="1:36" ht="16.5" customHeight="1" x14ac:dyDescent="0.15">
      <c r="D116" s="1" t="s">
        <v>20</v>
      </c>
    </row>
    <row r="117" spans="1:36" ht="5.25" customHeight="1" x14ac:dyDescent="0.15"/>
    <row r="118" spans="1:36" ht="24.75" customHeight="1" x14ac:dyDescent="0.15">
      <c r="F118" s="1">
        <f>共通入力!B22</f>
        <v>0</v>
      </c>
      <c r="R118" s="176" t="s">
        <v>28</v>
      </c>
      <c r="S118" s="176"/>
      <c r="T118" s="176"/>
      <c r="U118" s="176"/>
      <c r="V118" s="176"/>
      <c r="W118" s="177">
        <f>共通入力!B7</f>
        <v>0</v>
      </c>
      <c r="X118" s="177"/>
      <c r="Y118" s="177"/>
      <c r="Z118" s="177"/>
      <c r="AA118" s="177"/>
      <c r="AB118" s="177"/>
      <c r="AC118" s="177"/>
      <c r="AD118" s="177"/>
      <c r="AE118" s="177"/>
      <c r="AF118" s="177"/>
      <c r="AG118" s="177"/>
      <c r="AH118" s="177"/>
    </row>
    <row r="119" spans="1:36" ht="24.75" customHeight="1" x14ac:dyDescent="0.15">
      <c r="F119" s="168">
        <f>共通入力!B4</f>
        <v>0</v>
      </c>
      <c r="G119" s="168"/>
      <c r="H119" s="168"/>
      <c r="I119" s="168"/>
      <c r="J119" s="168"/>
      <c r="K119" s="168"/>
      <c r="L119" s="168"/>
      <c r="M119" s="168"/>
      <c r="N119" s="168"/>
      <c r="O119" s="168"/>
      <c r="P119" s="168"/>
      <c r="Q119" s="168"/>
      <c r="R119" s="169" t="s">
        <v>21</v>
      </c>
      <c r="S119" s="169"/>
      <c r="T119" s="169"/>
      <c r="U119" s="169"/>
      <c r="V119" s="169"/>
      <c r="W119" s="168">
        <f>共通入力!B6</f>
        <v>0</v>
      </c>
      <c r="X119" s="168"/>
      <c r="Y119" s="168"/>
      <c r="Z119" s="168"/>
      <c r="AA119" s="168"/>
      <c r="AB119" s="168"/>
      <c r="AC119" s="168"/>
      <c r="AD119" s="168"/>
      <c r="AE119" s="168"/>
      <c r="AF119" s="168"/>
      <c r="AG119" s="168"/>
      <c r="AH119" s="168"/>
      <c r="AJ119" s="1" t="s">
        <v>22</v>
      </c>
    </row>
    <row r="120" spans="1:36" ht="24.75" customHeight="1" x14ac:dyDescent="0.15">
      <c r="E120" s="1" t="s">
        <v>23</v>
      </c>
    </row>
  </sheetData>
  <sheetProtection sheet="1" objects="1" scenarios="1"/>
  <mergeCells count="342">
    <mergeCell ref="A78:E78"/>
    <mergeCell ref="F78:R78"/>
    <mergeCell ref="S78:W81"/>
    <mergeCell ref="X78:AB81"/>
    <mergeCell ref="AC78:AM81"/>
    <mergeCell ref="A79:E81"/>
    <mergeCell ref="F79:R81"/>
    <mergeCell ref="A71:E71"/>
    <mergeCell ref="F71:AM71"/>
    <mergeCell ref="A72:E72"/>
    <mergeCell ref="F72:AM72"/>
    <mergeCell ref="A73:E73"/>
    <mergeCell ref="F73:AM73"/>
    <mergeCell ref="A74:E74"/>
    <mergeCell ref="F74:R74"/>
    <mergeCell ref="S74:W77"/>
    <mergeCell ref="X74:AB77"/>
    <mergeCell ref="AC74:AM77"/>
    <mergeCell ref="A75:E77"/>
    <mergeCell ref="F75:R77"/>
    <mergeCell ref="A61:AM62"/>
    <mergeCell ref="A63:AM64"/>
    <mergeCell ref="A65:AM66"/>
    <mergeCell ref="A68:E68"/>
    <mergeCell ref="F68:U68"/>
    <mergeCell ref="V68:Z68"/>
    <mergeCell ref="AA68:AM68"/>
    <mergeCell ref="A69:E70"/>
    <mergeCell ref="F69:U69"/>
    <mergeCell ref="V69:Z70"/>
    <mergeCell ref="AA69:AM70"/>
    <mergeCell ref="F70:U70"/>
    <mergeCell ref="P42:S44"/>
    <mergeCell ref="L33:O33"/>
    <mergeCell ref="L34:O34"/>
    <mergeCell ref="L36:O36"/>
    <mergeCell ref="L37:O37"/>
    <mergeCell ref="L39:O39"/>
    <mergeCell ref="L40:O40"/>
    <mergeCell ref="L42:O42"/>
    <mergeCell ref="L43:O43"/>
    <mergeCell ref="V42:AC42"/>
    <mergeCell ref="AD42:AE44"/>
    <mergeCell ref="V43:AC44"/>
    <mergeCell ref="AJ39:AM41"/>
    <mergeCell ref="U36:U38"/>
    <mergeCell ref="AJ36:AM38"/>
    <mergeCell ref="U39:U41"/>
    <mergeCell ref="V36:AC36"/>
    <mergeCell ref="AD36:AE38"/>
    <mergeCell ref="V37:AC38"/>
    <mergeCell ref="AJ42:AM44"/>
    <mergeCell ref="AG44:AH44"/>
    <mergeCell ref="V39:AC39"/>
    <mergeCell ref="AD39:AE41"/>
    <mergeCell ref="V33:AC33"/>
    <mergeCell ref="AD33:AE35"/>
    <mergeCell ref="V34:AC35"/>
    <mergeCell ref="V40:AC41"/>
    <mergeCell ref="AF33:AI33"/>
    <mergeCell ref="AF34:AI34"/>
    <mergeCell ref="AF36:AI36"/>
    <mergeCell ref="AF37:AI37"/>
    <mergeCell ref="AF39:AI39"/>
    <mergeCell ref="AF40:AI40"/>
    <mergeCell ref="AG41:AH41"/>
    <mergeCell ref="W59:AH59"/>
    <mergeCell ref="R59:V59"/>
    <mergeCell ref="P48:S50"/>
    <mergeCell ref="V45:AC45"/>
    <mergeCell ref="F59:Q59"/>
    <mergeCell ref="B46:I47"/>
    <mergeCell ref="U45:U47"/>
    <mergeCell ref="W58:AH58"/>
    <mergeCell ref="R58:V58"/>
    <mergeCell ref="P51:S53"/>
    <mergeCell ref="P45:S47"/>
    <mergeCell ref="L51:O51"/>
    <mergeCell ref="L52:O52"/>
    <mergeCell ref="M50:N50"/>
    <mergeCell ref="M53:N53"/>
    <mergeCell ref="AG47:AH47"/>
    <mergeCell ref="L45:O45"/>
    <mergeCell ref="L46:O46"/>
    <mergeCell ref="L48:O48"/>
    <mergeCell ref="L49:O49"/>
    <mergeCell ref="AD45:AE47"/>
    <mergeCell ref="V46:AC47"/>
    <mergeCell ref="AJ45:AM47"/>
    <mergeCell ref="U42:U44"/>
    <mergeCell ref="AF43:AI43"/>
    <mergeCell ref="AF42:AI42"/>
    <mergeCell ref="U33:U35"/>
    <mergeCell ref="A45:A47"/>
    <mergeCell ref="B45:I45"/>
    <mergeCell ref="J45:K47"/>
    <mergeCell ref="B33:I33"/>
    <mergeCell ref="P33:S35"/>
    <mergeCell ref="P36:S38"/>
    <mergeCell ref="P39:S41"/>
    <mergeCell ref="J33:K35"/>
    <mergeCell ref="B34:I35"/>
    <mergeCell ref="M35:N35"/>
    <mergeCell ref="M38:N38"/>
    <mergeCell ref="M41:N41"/>
    <mergeCell ref="M44:N44"/>
    <mergeCell ref="M47:N47"/>
    <mergeCell ref="AG35:AH35"/>
    <mergeCell ref="AG38:AH38"/>
    <mergeCell ref="AF45:AI45"/>
    <mergeCell ref="AF46:AI46"/>
    <mergeCell ref="AJ33:AM35"/>
    <mergeCell ref="A51:A53"/>
    <mergeCell ref="B51:I51"/>
    <mergeCell ref="J51:K53"/>
    <mergeCell ref="B52:I53"/>
    <mergeCell ref="A42:A44"/>
    <mergeCell ref="B42:I42"/>
    <mergeCell ref="J42:K44"/>
    <mergeCell ref="B43:I44"/>
    <mergeCell ref="A33:A35"/>
    <mergeCell ref="A48:A50"/>
    <mergeCell ref="B48:I48"/>
    <mergeCell ref="J48:K50"/>
    <mergeCell ref="B49:I50"/>
    <mergeCell ref="A39:A41"/>
    <mergeCell ref="B39:I39"/>
    <mergeCell ref="J39:K41"/>
    <mergeCell ref="B40:I41"/>
    <mergeCell ref="A36:A38"/>
    <mergeCell ref="J36:K38"/>
    <mergeCell ref="B37:I38"/>
    <mergeCell ref="B36:I36"/>
    <mergeCell ref="V8:Z8"/>
    <mergeCell ref="AA8:AM8"/>
    <mergeCell ref="V9:Z10"/>
    <mergeCell ref="AA9:AM10"/>
    <mergeCell ref="P30:S32"/>
    <mergeCell ref="V27:AC27"/>
    <mergeCell ref="V28:AC29"/>
    <mergeCell ref="AJ27:AM29"/>
    <mergeCell ref="U27:U29"/>
    <mergeCell ref="AF27:AI29"/>
    <mergeCell ref="U30:U32"/>
    <mergeCell ref="AJ30:AM32"/>
    <mergeCell ref="AD27:AE29"/>
    <mergeCell ref="V30:AC30"/>
    <mergeCell ref="AD30:AE32"/>
    <mergeCell ref="F14:R14"/>
    <mergeCell ref="F15:R17"/>
    <mergeCell ref="F18:R18"/>
    <mergeCell ref="AF30:AI30"/>
    <mergeCell ref="AF31:AI31"/>
    <mergeCell ref="L31:O31"/>
    <mergeCell ref="AG32:AH32"/>
    <mergeCell ref="A15:E17"/>
    <mergeCell ref="B30:I30"/>
    <mergeCell ref="J30:K32"/>
    <mergeCell ref="B31:I32"/>
    <mergeCell ref="A18:E18"/>
    <mergeCell ref="A19:E21"/>
    <mergeCell ref="V31:AC32"/>
    <mergeCell ref="F19:R21"/>
    <mergeCell ref="A30:A32"/>
    <mergeCell ref="L27:O29"/>
    <mergeCell ref="P27:S29"/>
    <mergeCell ref="B27:I27"/>
    <mergeCell ref="B28:I29"/>
    <mergeCell ref="J27:K29"/>
    <mergeCell ref="C26:G26"/>
    <mergeCell ref="I26:S26"/>
    <mergeCell ref="Q25:S25"/>
    <mergeCell ref="H25:L25"/>
    <mergeCell ref="X14:AB17"/>
    <mergeCell ref="X18:AB21"/>
    <mergeCell ref="S14:W17"/>
    <mergeCell ref="S18:W21"/>
    <mergeCell ref="L30:O30"/>
    <mergeCell ref="M32:N32"/>
    <mergeCell ref="A1:AM2"/>
    <mergeCell ref="A3:AM4"/>
    <mergeCell ref="A5:AM6"/>
    <mergeCell ref="A23:C23"/>
    <mergeCell ref="D23:R23"/>
    <mergeCell ref="AD23:AF23"/>
    <mergeCell ref="A8:E8"/>
    <mergeCell ref="A9:E10"/>
    <mergeCell ref="A27:A29"/>
    <mergeCell ref="F11:AM11"/>
    <mergeCell ref="F12:AM12"/>
    <mergeCell ref="AC14:AM17"/>
    <mergeCell ref="AC18:AM21"/>
    <mergeCell ref="AC25:AF25"/>
    <mergeCell ref="AG23:AM23"/>
    <mergeCell ref="AG25:AM25"/>
    <mergeCell ref="F13:AM13"/>
    <mergeCell ref="A11:E11"/>
    <mergeCell ref="A13:E13"/>
    <mergeCell ref="A12:E12"/>
    <mergeCell ref="F10:U10"/>
    <mergeCell ref="F9:U9"/>
    <mergeCell ref="F8:U8"/>
    <mergeCell ref="A14:E14"/>
    <mergeCell ref="M107:N107"/>
    <mergeCell ref="M110:N110"/>
    <mergeCell ref="M113:N113"/>
    <mergeCell ref="AG92:AH92"/>
    <mergeCell ref="AG95:AH95"/>
    <mergeCell ref="AG98:AH98"/>
    <mergeCell ref="AG101:AH101"/>
    <mergeCell ref="AG104:AH104"/>
    <mergeCell ref="AG107:AH107"/>
    <mergeCell ref="V96:AC96"/>
    <mergeCell ref="AD96:AE98"/>
    <mergeCell ref="V99:AC99"/>
    <mergeCell ref="AD99:AE101"/>
    <mergeCell ref="L108:O108"/>
    <mergeCell ref="L109:O109"/>
    <mergeCell ref="AF105:AI105"/>
    <mergeCell ref="AF106:AI106"/>
    <mergeCell ref="L105:O105"/>
    <mergeCell ref="L106:O106"/>
    <mergeCell ref="M104:N104"/>
    <mergeCell ref="A87:A89"/>
    <mergeCell ref="B87:I87"/>
    <mergeCell ref="J87:K89"/>
    <mergeCell ref="L87:O89"/>
    <mergeCell ref="P87:S89"/>
    <mergeCell ref="U87:U89"/>
    <mergeCell ref="V87:AC87"/>
    <mergeCell ref="AD87:AE89"/>
    <mergeCell ref="AF87:AI89"/>
    <mergeCell ref="AJ87:AM89"/>
    <mergeCell ref="B88:I89"/>
    <mergeCell ref="V88:AC89"/>
    <mergeCell ref="AC85:AF85"/>
    <mergeCell ref="AG85:AM85"/>
    <mergeCell ref="H85:L85"/>
    <mergeCell ref="Q85:S85"/>
    <mergeCell ref="V90:AC90"/>
    <mergeCell ref="AD90:AE92"/>
    <mergeCell ref="AJ90:AM92"/>
    <mergeCell ref="B91:I92"/>
    <mergeCell ref="V91:AC92"/>
    <mergeCell ref="M92:N92"/>
    <mergeCell ref="AF90:AI90"/>
    <mergeCell ref="AF91:AI91"/>
    <mergeCell ref="C86:G86"/>
    <mergeCell ref="I86:S86"/>
    <mergeCell ref="A90:A92"/>
    <mergeCell ref="B90:I90"/>
    <mergeCell ref="J90:K92"/>
    <mergeCell ref="P90:S92"/>
    <mergeCell ref="U90:U92"/>
    <mergeCell ref="V93:AC93"/>
    <mergeCell ref="AD93:AE95"/>
    <mergeCell ref="L90:O90"/>
    <mergeCell ref="L91:O91"/>
    <mergeCell ref="M95:N95"/>
    <mergeCell ref="AJ93:AM95"/>
    <mergeCell ref="B94:I95"/>
    <mergeCell ref="V94:AC95"/>
    <mergeCell ref="A93:A95"/>
    <mergeCell ref="B93:I93"/>
    <mergeCell ref="J93:K95"/>
    <mergeCell ref="P93:S95"/>
    <mergeCell ref="U93:U95"/>
    <mergeCell ref="L93:O93"/>
    <mergeCell ref="L94:O94"/>
    <mergeCell ref="AF93:AI93"/>
    <mergeCell ref="AF94:AI94"/>
    <mergeCell ref="AJ96:AM98"/>
    <mergeCell ref="B97:I98"/>
    <mergeCell ref="V97:AC98"/>
    <mergeCell ref="A96:A98"/>
    <mergeCell ref="B96:I96"/>
    <mergeCell ref="J96:K98"/>
    <mergeCell ref="P96:S98"/>
    <mergeCell ref="U96:U98"/>
    <mergeCell ref="L96:O96"/>
    <mergeCell ref="L97:O97"/>
    <mergeCell ref="AF96:AI96"/>
    <mergeCell ref="AF97:AI97"/>
    <mergeCell ref="M98:N98"/>
    <mergeCell ref="AJ99:AM101"/>
    <mergeCell ref="B100:I101"/>
    <mergeCell ref="V100:AC101"/>
    <mergeCell ref="A99:A101"/>
    <mergeCell ref="B99:I99"/>
    <mergeCell ref="J99:K101"/>
    <mergeCell ref="P99:S101"/>
    <mergeCell ref="U99:U101"/>
    <mergeCell ref="L99:O99"/>
    <mergeCell ref="L100:O100"/>
    <mergeCell ref="AF99:AI99"/>
    <mergeCell ref="AF100:AI100"/>
    <mergeCell ref="M101:N101"/>
    <mergeCell ref="J102:K104"/>
    <mergeCell ref="P102:S104"/>
    <mergeCell ref="U102:U104"/>
    <mergeCell ref="V102:AC102"/>
    <mergeCell ref="AD102:AE104"/>
    <mergeCell ref="L102:O102"/>
    <mergeCell ref="L103:O103"/>
    <mergeCell ref="AF102:AI102"/>
    <mergeCell ref="AF103:AI103"/>
    <mergeCell ref="F119:Q119"/>
    <mergeCell ref="R119:V119"/>
    <mergeCell ref="W119:AH119"/>
    <mergeCell ref="A111:A113"/>
    <mergeCell ref="B111:I111"/>
    <mergeCell ref="J111:K113"/>
    <mergeCell ref="P111:S113"/>
    <mergeCell ref="B112:I113"/>
    <mergeCell ref="L111:O111"/>
    <mergeCell ref="L112:O112"/>
    <mergeCell ref="R118:V118"/>
    <mergeCell ref="W118:AH118"/>
    <mergeCell ref="A83:C83"/>
    <mergeCell ref="D83:R83"/>
    <mergeCell ref="AD83:AF83"/>
    <mergeCell ref="AG83:AM83"/>
    <mergeCell ref="A108:A110"/>
    <mergeCell ref="B108:I108"/>
    <mergeCell ref="J108:K110"/>
    <mergeCell ref="P108:S110"/>
    <mergeCell ref="B109:I110"/>
    <mergeCell ref="V105:AC105"/>
    <mergeCell ref="AD105:AE107"/>
    <mergeCell ref="AJ105:AM107"/>
    <mergeCell ref="B106:I107"/>
    <mergeCell ref="V106:AC107"/>
    <mergeCell ref="A105:A107"/>
    <mergeCell ref="B105:I105"/>
    <mergeCell ref="J105:K107"/>
    <mergeCell ref="P105:S107"/>
    <mergeCell ref="U105:U107"/>
    <mergeCell ref="AJ102:AM104"/>
    <mergeCell ref="B103:I104"/>
    <mergeCell ref="V103:AC104"/>
    <mergeCell ref="A102:A104"/>
    <mergeCell ref="B102:I102"/>
  </mergeCells>
  <phoneticPr fontId="24"/>
  <dataValidations count="2">
    <dataValidation type="list" allowBlank="1" showInputMessage="1" showErrorMessage="1" sqref="D83:R83 D23:R23" xr:uid="{00000000-0002-0000-0100-000000000000}">
      <formula1>"男子の部,女子の部"</formula1>
    </dataValidation>
    <dataValidation type="list" allowBlank="1" showInputMessage="1" showErrorMessage="1" sqref="O25 M25 O85 M85" xr:uid="{00000000-0002-0000-0100-000002000000}">
      <formula1>"　,１位,２位,３位,４位,５位"</formula1>
    </dataValidation>
  </dataValidations>
  <printOptions horizontalCentered="1" verticalCentered="1"/>
  <pageMargins left="0.39370078740157483" right="0.39370078740157483" top="0.39370078740157483" bottom="0.39370078740157483" header="0" footer="0"/>
  <pageSetup paperSize="9" firstPageNumber="4294963191" orientation="portrait" r:id="rId1"/>
  <headerFooter alignWithMargins="0"/>
  <rowBreaks count="2" manualBreakCount="2">
    <brk id="60" max="38" man="1"/>
    <brk id="120" max="3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Q120"/>
  <sheetViews>
    <sheetView view="pageBreakPreview" zoomScale="85" zoomScaleNormal="100" zoomScaleSheetLayoutView="85" workbookViewId="0">
      <selection activeCell="AT91" sqref="AT91"/>
    </sheetView>
  </sheetViews>
  <sheetFormatPr defaultColWidth="9" defaultRowHeight="13.5" customHeight="1" x14ac:dyDescent="0.15"/>
  <cols>
    <col min="1" max="1" width="9" style="1"/>
    <col min="2" max="2" width="3.875" style="1" customWidth="1"/>
    <col min="3" max="20" width="2.25" style="1" customWidth="1"/>
    <col min="21" max="22" width="3.5" style="1" bestFit="1" customWidth="1"/>
    <col min="23" max="23" width="2.25" style="1" customWidth="1"/>
    <col min="24" max="24" width="3.875" style="1" customWidth="1"/>
    <col min="25" max="42" width="2.25" style="1" customWidth="1"/>
    <col min="43" max="43" width="9" style="1" bestFit="1"/>
    <col min="44" max="16384" width="9" style="1"/>
  </cols>
  <sheetData>
    <row r="1" spans="2:42" ht="11.25" customHeight="1" x14ac:dyDescent="0.15">
      <c r="B1" s="202" t="str">
        <f>"第"&amp;共通入力!$A$1&amp;"回 全九州高等学校空手道新人大会　兼"</f>
        <v>第45回 全九州高等学校空手道新人大会　兼</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row>
    <row r="2" spans="2:42" ht="11.25" customHeight="1" x14ac:dyDescent="0.15">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row>
    <row r="3" spans="2:42" ht="11.25" customHeight="1" x14ac:dyDescent="0.15">
      <c r="B3" s="202" t="str">
        <f>"第"&amp;共通入力!$A$1&amp;"回 全国高等学校空手道選抜大会予選会"</f>
        <v>第45回 全国高等学校空手道選抜大会予選会</v>
      </c>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row>
    <row r="4" spans="2:42" ht="11.25" customHeight="1" x14ac:dyDescent="0.15">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row>
    <row r="5" spans="2:42" ht="11.25" customHeight="1" x14ac:dyDescent="0.15">
      <c r="B5" s="202" t="s">
        <v>0</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row>
    <row r="6" spans="2:42" ht="11.25" customHeight="1" x14ac:dyDescent="0.15">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row>
    <row r="7" spans="2:42" ht="9.75" customHeight="1" thickBot="1" x14ac:dyDescent="0.2"/>
    <row r="8" spans="2:42" ht="13.5" customHeight="1" x14ac:dyDescent="0.15">
      <c r="B8" s="205" t="s">
        <v>3</v>
      </c>
      <c r="C8" s="206"/>
      <c r="D8" s="206"/>
      <c r="E8" s="206"/>
      <c r="F8" s="207"/>
      <c r="G8" s="229">
        <f>共通入力!$B$5</f>
        <v>0</v>
      </c>
      <c r="H8" s="230"/>
      <c r="I8" s="230"/>
      <c r="J8" s="230"/>
      <c r="K8" s="230"/>
      <c r="L8" s="230"/>
      <c r="M8" s="230"/>
      <c r="N8" s="230"/>
      <c r="O8" s="230"/>
      <c r="P8" s="230"/>
      <c r="Q8" s="230"/>
      <c r="R8" s="230"/>
      <c r="S8" s="230"/>
      <c r="T8" s="230"/>
      <c r="U8" s="230"/>
      <c r="V8" s="230"/>
      <c r="W8" s="230"/>
      <c r="X8" s="231"/>
      <c r="Y8" s="274" t="s">
        <v>32</v>
      </c>
      <c r="Z8" s="275"/>
      <c r="AA8" s="275"/>
      <c r="AB8" s="275"/>
      <c r="AC8" s="276"/>
      <c r="AD8" s="229">
        <f>共通入力!$B$7</f>
        <v>0</v>
      </c>
      <c r="AE8" s="230"/>
      <c r="AF8" s="230"/>
      <c r="AG8" s="230"/>
      <c r="AH8" s="230"/>
      <c r="AI8" s="230"/>
      <c r="AJ8" s="230"/>
      <c r="AK8" s="230"/>
      <c r="AL8" s="230"/>
      <c r="AM8" s="230"/>
      <c r="AN8" s="230"/>
      <c r="AO8" s="230"/>
      <c r="AP8" s="277"/>
    </row>
    <row r="9" spans="2:42" ht="16.5" customHeight="1" x14ac:dyDescent="0.15">
      <c r="B9" s="208" t="s">
        <v>4</v>
      </c>
      <c r="C9" s="169"/>
      <c r="D9" s="169"/>
      <c r="E9" s="169"/>
      <c r="F9" s="209"/>
      <c r="G9" s="228">
        <f>共通入力!$B$4</f>
        <v>0</v>
      </c>
      <c r="H9" s="169"/>
      <c r="I9" s="169"/>
      <c r="J9" s="169"/>
      <c r="K9" s="169"/>
      <c r="L9" s="169"/>
      <c r="M9" s="169"/>
      <c r="N9" s="169"/>
      <c r="O9" s="169"/>
      <c r="P9" s="169"/>
      <c r="Q9" s="169"/>
      <c r="R9" s="169"/>
      <c r="S9" s="169"/>
      <c r="T9" s="169"/>
      <c r="U9" s="169"/>
      <c r="V9" s="169"/>
      <c r="W9" s="169"/>
      <c r="X9" s="209"/>
      <c r="Y9" s="228" t="s">
        <v>31</v>
      </c>
      <c r="Z9" s="169"/>
      <c r="AA9" s="169"/>
      <c r="AB9" s="169"/>
      <c r="AC9" s="209"/>
      <c r="AD9" s="228">
        <f>共通入力!$B$6</f>
        <v>0</v>
      </c>
      <c r="AE9" s="169"/>
      <c r="AF9" s="169"/>
      <c r="AG9" s="169"/>
      <c r="AH9" s="169"/>
      <c r="AI9" s="169"/>
      <c r="AJ9" s="169"/>
      <c r="AK9" s="169"/>
      <c r="AL9" s="169"/>
      <c r="AM9" s="169"/>
      <c r="AN9" s="169"/>
      <c r="AO9" s="169"/>
      <c r="AP9" s="279"/>
    </row>
    <row r="10" spans="2:42" ht="16.5" customHeight="1" x14ac:dyDescent="0.15">
      <c r="B10" s="210"/>
      <c r="C10" s="168"/>
      <c r="D10" s="168"/>
      <c r="E10" s="168"/>
      <c r="F10" s="211"/>
      <c r="G10" s="225" t="s">
        <v>5</v>
      </c>
      <c r="H10" s="226"/>
      <c r="I10" s="226"/>
      <c r="J10" s="226"/>
      <c r="K10" s="226"/>
      <c r="L10" s="226"/>
      <c r="M10" s="226"/>
      <c r="N10" s="226"/>
      <c r="O10" s="226"/>
      <c r="P10" s="226"/>
      <c r="Q10" s="226"/>
      <c r="R10" s="226"/>
      <c r="S10" s="226"/>
      <c r="T10" s="226"/>
      <c r="U10" s="226"/>
      <c r="V10" s="226"/>
      <c r="W10" s="226"/>
      <c r="X10" s="227"/>
      <c r="Y10" s="278"/>
      <c r="Z10" s="168"/>
      <c r="AA10" s="168"/>
      <c r="AB10" s="168"/>
      <c r="AC10" s="211"/>
      <c r="AD10" s="278"/>
      <c r="AE10" s="168"/>
      <c r="AF10" s="168"/>
      <c r="AG10" s="168"/>
      <c r="AH10" s="168"/>
      <c r="AI10" s="168"/>
      <c r="AJ10" s="168"/>
      <c r="AK10" s="168"/>
      <c r="AL10" s="168"/>
      <c r="AM10" s="168"/>
      <c r="AN10" s="168"/>
      <c r="AO10" s="168"/>
      <c r="AP10" s="280"/>
    </row>
    <row r="11" spans="2:42" ht="13.5" customHeight="1" x14ac:dyDescent="0.15">
      <c r="B11" s="222" t="s">
        <v>6</v>
      </c>
      <c r="C11" s="223"/>
      <c r="D11" s="223"/>
      <c r="E11" s="223"/>
      <c r="F11" s="224"/>
      <c r="G11" s="212" t="str">
        <f>"〒"&amp;共通入力!$B$8</f>
        <v>〒</v>
      </c>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4"/>
    </row>
    <row r="12" spans="2:42" ht="13.5" customHeight="1" x14ac:dyDescent="0.15">
      <c r="B12" s="208"/>
      <c r="C12" s="169"/>
      <c r="D12" s="169"/>
      <c r="E12" s="169"/>
      <c r="F12" s="209"/>
      <c r="G12" s="215" t="str">
        <f>"　　"&amp;共通入力!$B$9</f>
        <v>　　</v>
      </c>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7"/>
    </row>
    <row r="13" spans="2:42" ht="13.5" customHeight="1" x14ac:dyDescent="0.15">
      <c r="B13" s="208" t="s">
        <v>7</v>
      </c>
      <c r="C13" s="169"/>
      <c r="D13" s="169"/>
      <c r="E13" s="169"/>
      <c r="F13" s="209"/>
      <c r="G13" s="212" t="str">
        <f>"　　ＴＥＬ："&amp;共通入力!$B$10&amp;"　　　ＦＡＸ："&amp;共通入力!$B$11</f>
        <v>　　ＴＥＬ：　　　ＦＡＸ：</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4"/>
    </row>
    <row r="14" spans="2:42" ht="10.5" customHeight="1" x14ac:dyDescent="0.15">
      <c r="B14" s="232" t="s">
        <v>28</v>
      </c>
      <c r="C14" s="233"/>
      <c r="D14" s="233"/>
      <c r="E14" s="233"/>
      <c r="F14" s="234"/>
      <c r="G14" s="281">
        <f>共通入力!$B$13</f>
        <v>0</v>
      </c>
      <c r="H14" s="282"/>
      <c r="I14" s="282"/>
      <c r="J14" s="282"/>
      <c r="K14" s="282"/>
      <c r="L14" s="282"/>
      <c r="M14" s="282"/>
      <c r="N14" s="282"/>
      <c r="O14" s="282"/>
      <c r="P14" s="282"/>
      <c r="Q14" s="282"/>
      <c r="R14" s="282"/>
      <c r="S14" s="283"/>
      <c r="T14" s="256" t="s">
        <v>38</v>
      </c>
      <c r="U14" s="257"/>
      <c r="V14" s="257"/>
      <c r="W14" s="257"/>
      <c r="X14" s="257"/>
      <c r="Y14" s="258"/>
      <c r="Z14" s="245" t="s">
        <v>8</v>
      </c>
      <c r="AA14" s="245"/>
      <c r="AB14" s="245"/>
      <c r="AC14" s="245"/>
      <c r="AD14" s="245"/>
      <c r="AE14" s="246"/>
      <c r="AF14" s="218" t="str">
        <f>IF(共通入力!$B$14="","",共通入力!$B$14)</f>
        <v/>
      </c>
      <c r="AG14" s="218"/>
      <c r="AH14" s="218"/>
      <c r="AI14" s="218"/>
      <c r="AJ14" s="218"/>
      <c r="AK14" s="218"/>
      <c r="AL14" s="218"/>
      <c r="AM14" s="218"/>
      <c r="AN14" s="218"/>
      <c r="AO14" s="218"/>
      <c r="AP14" s="219"/>
    </row>
    <row r="15" spans="2:42" ht="10.5" customHeight="1" x14ac:dyDescent="0.15">
      <c r="B15" s="208" t="s">
        <v>30</v>
      </c>
      <c r="C15" s="169"/>
      <c r="D15" s="169"/>
      <c r="E15" s="169"/>
      <c r="F15" s="209"/>
      <c r="G15" s="228">
        <f>共通入力!$B$12</f>
        <v>0</v>
      </c>
      <c r="H15" s="169"/>
      <c r="I15" s="169"/>
      <c r="J15" s="169"/>
      <c r="K15" s="169"/>
      <c r="L15" s="169"/>
      <c r="M15" s="169"/>
      <c r="N15" s="169"/>
      <c r="O15" s="169"/>
      <c r="P15" s="169"/>
      <c r="Q15" s="169"/>
      <c r="R15" s="169"/>
      <c r="S15" s="209"/>
      <c r="T15" s="259"/>
      <c r="U15" s="260"/>
      <c r="V15" s="260"/>
      <c r="W15" s="260"/>
      <c r="X15" s="260"/>
      <c r="Y15" s="261"/>
      <c r="Z15" s="248"/>
      <c r="AA15" s="248"/>
      <c r="AB15" s="248"/>
      <c r="AC15" s="248"/>
      <c r="AD15" s="248"/>
      <c r="AE15" s="249"/>
      <c r="AF15" s="218"/>
      <c r="AG15" s="218"/>
      <c r="AH15" s="218"/>
      <c r="AI15" s="218"/>
      <c r="AJ15" s="218"/>
      <c r="AK15" s="218"/>
      <c r="AL15" s="218"/>
      <c r="AM15" s="218"/>
      <c r="AN15" s="218"/>
      <c r="AO15" s="218"/>
      <c r="AP15" s="219"/>
    </row>
    <row r="16" spans="2:42" ht="10.5" customHeight="1" x14ac:dyDescent="0.15">
      <c r="B16" s="208"/>
      <c r="C16" s="169"/>
      <c r="D16" s="169"/>
      <c r="E16" s="169"/>
      <c r="F16" s="209"/>
      <c r="G16" s="228"/>
      <c r="H16" s="169"/>
      <c r="I16" s="169"/>
      <c r="J16" s="169"/>
      <c r="K16" s="169"/>
      <c r="L16" s="169"/>
      <c r="M16" s="169"/>
      <c r="N16" s="169"/>
      <c r="O16" s="169"/>
      <c r="P16" s="169"/>
      <c r="Q16" s="169"/>
      <c r="R16" s="169"/>
      <c r="S16" s="209"/>
      <c r="T16" s="259"/>
      <c r="U16" s="260"/>
      <c r="V16" s="260"/>
      <c r="W16" s="260"/>
      <c r="X16" s="260"/>
      <c r="Y16" s="261"/>
      <c r="Z16" s="248"/>
      <c r="AA16" s="248"/>
      <c r="AB16" s="248"/>
      <c r="AC16" s="248"/>
      <c r="AD16" s="248"/>
      <c r="AE16" s="249"/>
      <c r="AF16" s="218"/>
      <c r="AG16" s="218"/>
      <c r="AH16" s="218"/>
      <c r="AI16" s="218"/>
      <c r="AJ16" s="218"/>
      <c r="AK16" s="218"/>
      <c r="AL16" s="218"/>
      <c r="AM16" s="218"/>
      <c r="AN16" s="218"/>
      <c r="AO16" s="218"/>
      <c r="AP16" s="219"/>
    </row>
    <row r="17" spans="1:43" ht="10.5" customHeight="1" x14ac:dyDescent="0.15">
      <c r="B17" s="210"/>
      <c r="C17" s="168"/>
      <c r="D17" s="168"/>
      <c r="E17" s="168"/>
      <c r="F17" s="211"/>
      <c r="G17" s="278"/>
      <c r="H17" s="168"/>
      <c r="I17" s="168"/>
      <c r="J17" s="168"/>
      <c r="K17" s="168"/>
      <c r="L17" s="168"/>
      <c r="M17" s="168"/>
      <c r="N17" s="168"/>
      <c r="O17" s="168"/>
      <c r="P17" s="168"/>
      <c r="Q17" s="168"/>
      <c r="R17" s="168"/>
      <c r="S17" s="211"/>
      <c r="T17" s="262"/>
      <c r="U17" s="263"/>
      <c r="V17" s="263"/>
      <c r="W17" s="263"/>
      <c r="X17" s="263"/>
      <c r="Y17" s="264"/>
      <c r="Z17" s="251"/>
      <c r="AA17" s="251"/>
      <c r="AB17" s="251"/>
      <c r="AC17" s="251"/>
      <c r="AD17" s="251"/>
      <c r="AE17" s="252"/>
      <c r="AF17" s="218"/>
      <c r="AG17" s="218"/>
      <c r="AH17" s="218"/>
      <c r="AI17" s="218"/>
      <c r="AJ17" s="218"/>
      <c r="AK17" s="218"/>
      <c r="AL17" s="218"/>
      <c r="AM17" s="218"/>
      <c r="AN17" s="218"/>
      <c r="AO17" s="218"/>
      <c r="AP17" s="219"/>
    </row>
    <row r="18" spans="1:43" ht="10.5" customHeight="1" x14ac:dyDescent="0.15">
      <c r="B18" s="235" t="s">
        <v>28</v>
      </c>
      <c r="C18" s="236"/>
      <c r="D18" s="236"/>
      <c r="E18" s="236"/>
      <c r="F18" s="237"/>
      <c r="G18" s="284">
        <f>共通入力!$B$16</f>
        <v>0</v>
      </c>
      <c r="H18" s="285"/>
      <c r="I18" s="285"/>
      <c r="J18" s="285"/>
      <c r="K18" s="285"/>
      <c r="L18" s="285"/>
      <c r="M18" s="285"/>
      <c r="N18" s="285"/>
      <c r="O18" s="285"/>
      <c r="P18" s="285"/>
      <c r="Q18" s="285"/>
      <c r="R18" s="285"/>
      <c r="S18" s="286"/>
      <c r="T18" s="265">
        <f>共通入力!$B$17</f>
        <v>0</v>
      </c>
      <c r="U18" s="223"/>
      <c r="V18" s="223"/>
      <c r="W18" s="223"/>
      <c r="X18" s="223"/>
      <c r="Y18" s="224"/>
      <c r="Z18" s="245" t="s">
        <v>10</v>
      </c>
      <c r="AA18" s="245"/>
      <c r="AB18" s="245"/>
      <c r="AC18" s="245"/>
      <c r="AD18" s="245"/>
      <c r="AE18" s="246"/>
      <c r="AF18" s="218" t="str">
        <f>IF(共通入力!$B$21="","",共通入力!$B$21)</f>
        <v/>
      </c>
      <c r="AG18" s="218"/>
      <c r="AH18" s="218"/>
      <c r="AI18" s="218"/>
      <c r="AJ18" s="218"/>
      <c r="AK18" s="218"/>
      <c r="AL18" s="218"/>
      <c r="AM18" s="218"/>
      <c r="AN18" s="218"/>
      <c r="AO18" s="218"/>
      <c r="AP18" s="219"/>
    </row>
    <row r="19" spans="1:43" ht="10.5" customHeight="1" x14ac:dyDescent="0.15">
      <c r="B19" s="208" t="s">
        <v>9</v>
      </c>
      <c r="C19" s="169"/>
      <c r="D19" s="169"/>
      <c r="E19" s="169"/>
      <c r="F19" s="209"/>
      <c r="G19" s="241">
        <f>共通入力!$B$15</f>
        <v>0</v>
      </c>
      <c r="H19" s="242"/>
      <c r="I19" s="242"/>
      <c r="J19" s="242"/>
      <c r="K19" s="242"/>
      <c r="L19" s="242"/>
      <c r="M19" s="242"/>
      <c r="N19" s="242"/>
      <c r="O19" s="242"/>
      <c r="P19" s="242"/>
      <c r="Q19" s="242"/>
      <c r="R19" s="242"/>
      <c r="S19" s="242"/>
      <c r="T19" s="228"/>
      <c r="U19" s="169"/>
      <c r="V19" s="169"/>
      <c r="W19" s="169"/>
      <c r="X19" s="169"/>
      <c r="Y19" s="209"/>
      <c r="Z19" s="248"/>
      <c r="AA19" s="248"/>
      <c r="AB19" s="248"/>
      <c r="AC19" s="248"/>
      <c r="AD19" s="248"/>
      <c r="AE19" s="249"/>
      <c r="AF19" s="218"/>
      <c r="AG19" s="218"/>
      <c r="AH19" s="218"/>
      <c r="AI19" s="218"/>
      <c r="AJ19" s="218"/>
      <c r="AK19" s="218"/>
      <c r="AL19" s="218"/>
      <c r="AM19" s="218"/>
      <c r="AN19" s="218"/>
      <c r="AO19" s="218"/>
      <c r="AP19" s="219"/>
    </row>
    <row r="20" spans="1:43" ht="10.5" customHeight="1" x14ac:dyDescent="0.15">
      <c r="B20" s="208"/>
      <c r="C20" s="169"/>
      <c r="D20" s="169"/>
      <c r="E20" s="169"/>
      <c r="F20" s="209"/>
      <c r="G20" s="241"/>
      <c r="H20" s="242"/>
      <c r="I20" s="242"/>
      <c r="J20" s="242"/>
      <c r="K20" s="242"/>
      <c r="L20" s="242"/>
      <c r="M20" s="242"/>
      <c r="N20" s="242"/>
      <c r="O20" s="242"/>
      <c r="P20" s="242"/>
      <c r="Q20" s="242"/>
      <c r="R20" s="242"/>
      <c r="S20" s="242"/>
      <c r="T20" s="228"/>
      <c r="U20" s="169"/>
      <c r="V20" s="169"/>
      <c r="W20" s="169"/>
      <c r="X20" s="169"/>
      <c r="Y20" s="209"/>
      <c r="Z20" s="248"/>
      <c r="AA20" s="248"/>
      <c r="AB20" s="248"/>
      <c r="AC20" s="248"/>
      <c r="AD20" s="248"/>
      <c r="AE20" s="249"/>
      <c r="AF20" s="218"/>
      <c r="AG20" s="218"/>
      <c r="AH20" s="218"/>
      <c r="AI20" s="218"/>
      <c r="AJ20" s="218"/>
      <c r="AK20" s="218"/>
      <c r="AL20" s="218"/>
      <c r="AM20" s="218"/>
      <c r="AN20" s="218"/>
      <c r="AO20" s="218"/>
      <c r="AP20" s="219"/>
    </row>
    <row r="21" spans="1:43" ht="10.5" customHeight="1" thickBot="1" x14ac:dyDescent="0.2">
      <c r="B21" s="238"/>
      <c r="C21" s="239"/>
      <c r="D21" s="239"/>
      <c r="E21" s="239"/>
      <c r="F21" s="240"/>
      <c r="G21" s="243"/>
      <c r="H21" s="106"/>
      <c r="I21" s="106"/>
      <c r="J21" s="106"/>
      <c r="K21" s="106"/>
      <c r="L21" s="106"/>
      <c r="M21" s="106"/>
      <c r="N21" s="106"/>
      <c r="O21" s="106"/>
      <c r="P21" s="106"/>
      <c r="Q21" s="106"/>
      <c r="R21" s="106"/>
      <c r="S21" s="106"/>
      <c r="T21" s="288"/>
      <c r="U21" s="239"/>
      <c r="V21" s="239"/>
      <c r="W21" s="239"/>
      <c r="X21" s="239"/>
      <c r="Y21" s="240"/>
      <c r="Z21" s="254"/>
      <c r="AA21" s="254"/>
      <c r="AB21" s="254"/>
      <c r="AC21" s="254"/>
      <c r="AD21" s="254"/>
      <c r="AE21" s="255"/>
      <c r="AF21" s="220"/>
      <c r="AG21" s="220"/>
      <c r="AH21" s="220"/>
      <c r="AI21" s="220"/>
      <c r="AJ21" s="220"/>
      <c r="AK21" s="220"/>
      <c r="AL21" s="220"/>
      <c r="AM21" s="220"/>
      <c r="AN21" s="220"/>
      <c r="AO21" s="220"/>
      <c r="AP21" s="221"/>
    </row>
    <row r="22" spans="1:43" ht="7.5" customHeight="1" thickBot="1" x14ac:dyDescent="0.2">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row>
    <row r="23" spans="1:43" ht="19.5" customHeight="1" thickBot="1" x14ac:dyDescent="0.2">
      <c r="B23" s="145" t="s">
        <v>24</v>
      </c>
      <c r="C23" s="146"/>
      <c r="D23" s="146"/>
      <c r="E23" s="203" t="s">
        <v>37</v>
      </c>
      <c r="F23" s="203"/>
      <c r="G23" s="203"/>
      <c r="H23" s="203"/>
      <c r="I23" s="203"/>
      <c r="J23" s="203"/>
      <c r="K23" s="203"/>
      <c r="L23" s="203"/>
      <c r="M23" s="203"/>
      <c r="N23" s="203"/>
      <c r="O23" s="203"/>
      <c r="P23" s="203"/>
      <c r="Q23" s="203"/>
      <c r="R23" s="203"/>
      <c r="S23" s="204"/>
      <c r="AG23" s="145" t="s">
        <v>2</v>
      </c>
      <c r="AH23" s="146"/>
      <c r="AI23" s="146"/>
      <c r="AJ23" s="149">
        <f>共通入力!$B$3</f>
        <v>0</v>
      </c>
      <c r="AK23" s="149"/>
      <c r="AL23" s="149"/>
      <c r="AM23" s="149"/>
      <c r="AN23" s="149"/>
      <c r="AO23" s="149"/>
      <c r="AP23" s="150"/>
    </row>
    <row r="24" spans="1:43" ht="9.75" customHeight="1" x14ac:dyDescent="0.15">
      <c r="M24" s="3"/>
      <c r="N24" s="3"/>
      <c r="O24" s="3"/>
      <c r="P24" s="3"/>
      <c r="Q24" s="3"/>
      <c r="R24" s="3"/>
      <c r="S24" s="3"/>
      <c r="T24" s="3"/>
      <c r="U24" s="3"/>
      <c r="V24" s="3"/>
      <c r="W24" s="3"/>
      <c r="X24" s="3"/>
      <c r="Y24" s="3"/>
      <c r="Z24" s="3"/>
      <c r="AA24" s="3"/>
      <c r="AB24" s="3"/>
      <c r="AC24" s="3"/>
      <c r="AD24" s="3"/>
    </row>
    <row r="25" spans="1:43" ht="19.5" customHeight="1" x14ac:dyDescent="0.15">
      <c r="C25" s="3" t="s">
        <v>25</v>
      </c>
      <c r="D25" s="3"/>
      <c r="Y25" s="1" t="s">
        <v>26</v>
      </c>
    </row>
    <row r="26" spans="1:43" ht="9.75" customHeight="1" x14ac:dyDescent="0.15"/>
    <row r="27" spans="1:43" ht="13.5" customHeight="1" x14ac:dyDescent="0.15">
      <c r="A27" s="218" t="s">
        <v>90</v>
      </c>
      <c r="B27" s="304" t="s">
        <v>12</v>
      </c>
      <c r="C27" s="199" t="s">
        <v>14</v>
      </c>
      <c r="D27" s="200"/>
      <c r="E27" s="200"/>
      <c r="F27" s="200"/>
      <c r="G27" s="200"/>
      <c r="H27" s="200"/>
      <c r="I27" s="200"/>
      <c r="J27" s="201"/>
      <c r="K27" s="157" t="s">
        <v>15</v>
      </c>
      <c r="L27" s="158"/>
      <c r="M27" s="179" t="s">
        <v>103</v>
      </c>
      <c r="N27" s="179"/>
      <c r="O27" s="179"/>
      <c r="P27" s="179"/>
      <c r="Q27" s="179" t="s">
        <v>17</v>
      </c>
      <c r="R27" s="179"/>
      <c r="S27" s="179"/>
      <c r="T27" s="179"/>
      <c r="U27" s="307" t="s">
        <v>36</v>
      </c>
      <c r="V27" s="308"/>
      <c r="X27" s="304" t="s">
        <v>12</v>
      </c>
      <c r="Y27" s="199" t="s">
        <v>14</v>
      </c>
      <c r="Z27" s="200"/>
      <c r="AA27" s="200"/>
      <c r="AB27" s="200"/>
      <c r="AC27" s="200"/>
      <c r="AD27" s="200"/>
      <c r="AE27" s="200"/>
      <c r="AF27" s="201"/>
      <c r="AG27" s="157" t="s">
        <v>15</v>
      </c>
      <c r="AH27" s="158"/>
      <c r="AI27" s="179" t="s">
        <v>103</v>
      </c>
      <c r="AJ27" s="179"/>
      <c r="AK27" s="179"/>
      <c r="AL27" s="179"/>
      <c r="AM27" s="179" t="s">
        <v>17</v>
      </c>
      <c r="AN27" s="179"/>
      <c r="AO27" s="179"/>
      <c r="AP27" s="179"/>
      <c r="AQ27" s="218" t="s">
        <v>90</v>
      </c>
    </row>
    <row r="28" spans="1:43" ht="13.5" customHeight="1" x14ac:dyDescent="0.15">
      <c r="A28" s="218"/>
      <c r="B28" s="305"/>
      <c r="C28" s="180" t="s">
        <v>18</v>
      </c>
      <c r="D28" s="181"/>
      <c r="E28" s="181"/>
      <c r="F28" s="181"/>
      <c r="G28" s="181"/>
      <c r="H28" s="181"/>
      <c r="I28" s="181"/>
      <c r="J28" s="181"/>
      <c r="K28" s="159"/>
      <c r="L28" s="160"/>
      <c r="M28" s="179"/>
      <c r="N28" s="179"/>
      <c r="O28" s="179"/>
      <c r="P28" s="179"/>
      <c r="Q28" s="179"/>
      <c r="R28" s="179"/>
      <c r="S28" s="179"/>
      <c r="T28" s="179"/>
      <c r="U28" s="309"/>
      <c r="V28" s="310"/>
      <c r="X28" s="305"/>
      <c r="Y28" s="180" t="s">
        <v>18</v>
      </c>
      <c r="Z28" s="181"/>
      <c r="AA28" s="181"/>
      <c r="AB28" s="181"/>
      <c r="AC28" s="181"/>
      <c r="AD28" s="181"/>
      <c r="AE28" s="181"/>
      <c r="AF28" s="181"/>
      <c r="AG28" s="159"/>
      <c r="AH28" s="160"/>
      <c r="AI28" s="179"/>
      <c r="AJ28" s="179"/>
      <c r="AK28" s="179"/>
      <c r="AL28" s="179"/>
      <c r="AM28" s="179"/>
      <c r="AN28" s="179"/>
      <c r="AO28" s="179"/>
      <c r="AP28" s="179"/>
      <c r="AQ28" s="218"/>
    </row>
    <row r="29" spans="1:43" ht="13.5" customHeight="1" x14ac:dyDescent="0.15">
      <c r="A29" s="218"/>
      <c r="B29" s="306"/>
      <c r="C29" s="182"/>
      <c r="D29" s="183"/>
      <c r="E29" s="183"/>
      <c r="F29" s="183"/>
      <c r="G29" s="183"/>
      <c r="H29" s="183"/>
      <c r="I29" s="183"/>
      <c r="J29" s="183"/>
      <c r="K29" s="161"/>
      <c r="L29" s="162"/>
      <c r="M29" s="179"/>
      <c r="N29" s="179"/>
      <c r="O29" s="179"/>
      <c r="P29" s="179"/>
      <c r="Q29" s="179"/>
      <c r="R29" s="179"/>
      <c r="S29" s="179"/>
      <c r="T29" s="179"/>
      <c r="U29" s="311"/>
      <c r="V29" s="312"/>
      <c r="X29" s="306"/>
      <c r="Y29" s="182"/>
      <c r="Z29" s="183"/>
      <c r="AA29" s="183"/>
      <c r="AB29" s="183"/>
      <c r="AC29" s="183"/>
      <c r="AD29" s="183"/>
      <c r="AE29" s="183"/>
      <c r="AF29" s="183"/>
      <c r="AG29" s="161"/>
      <c r="AH29" s="162"/>
      <c r="AI29" s="179"/>
      <c r="AJ29" s="179"/>
      <c r="AK29" s="179"/>
      <c r="AL29" s="179"/>
      <c r="AM29" s="179"/>
      <c r="AN29" s="179"/>
      <c r="AO29" s="179"/>
      <c r="AP29" s="179"/>
      <c r="AQ29" s="218"/>
    </row>
    <row r="30" spans="1:43" ht="13.5" customHeight="1" x14ac:dyDescent="0.15">
      <c r="A30" s="218">
        <v>1</v>
      </c>
      <c r="B30" s="289" t="str">
        <f>IFERROR(VLOOKUP($A30,男子入力シート!$D$10:$M$29,3,FALSE),"")</f>
        <v/>
      </c>
      <c r="C30" s="154" t="str">
        <f>IFERROR(VLOOKUP($A30,男子入力シート!$D$10:$M$29,7,FALSE),"")</f>
        <v/>
      </c>
      <c r="D30" s="155" t="str">
        <f>IFERROR(VLOOKUP($A$30,男子入力シート!$D$10:$M$29,3,FALSE),"")</f>
        <v/>
      </c>
      <c r="E30" s="155" t="str">
        <f>IFERROR(VLOOKUP($A$30,男子入力シート!$D$10:$M$29,3,FALSE),"")</f>
        <v/>
      </c>
      <c r="F30" s="155" t="str">
        <f>IFERROR(VLOOKUP($A$30,男子入力シート!$D$10:$M$29,3,FALSE),"")</f>
        <v/>
      </c>
      <c r="G30" s="155" t="str">
        <f>IFERROR(VLOOKUP($A$30,男子入力シート!$D$10:$M$29,3,FALSE),"")</f>
        <v/>
      </c>
      <c r="H30" s="155" t="str">
        <f>IFERROR(VLOOKUP($A$30,男子入力シート!$D$10:$M$29,3,FALSE),"")</f>
        <v/>
      </c>
      <c r="I30" s="155" t="str">
        <f>IFERROR(VLOOKUP($A$30,男子入力シート!$D$10:$M$29,3,FALSE),"")</f>
        <v/>
      </c>
      <c r="J30" s="156" t="str">
        <f>IFERROR(VLOOKUP($A$30,男子入力シート!$D$10:$M$29,3,FALSE),"")</f>
        <v/>
      </c>
      <c r="K30" s="157" t="str">
        <f>IFERROR(VLOOKUP($A30,男子入力シート!$D$10:$M$29,8,FALSE),"")</f>
        <v/>
      </c>
      <c r="L30" s="158"/>
      <c r="M30" s="170" t="str">
        <f>IFERROR(YEAR(VLOOKUP($A30,男子入力シート!$D$10:$M$29,9,FALSE)),"")</f>
        <v/>
      </c>
      <c r="N30" s="171"/>
      <c r="O30" s="171"/>
      <c r="P30" s="172"/>
      <c r="Q30" s="163" t="str">
        <f>IFERROR(VLOOKUP($A30,男子入力シート!$D$10:$M$29,10,FALSE),"")</f>
        <v/>
      </c>
      <c r="R30" s="163"/>
      <c r="S30" s="163"/>
      <c r="T30" s="292"/>
      <c r="U30" s="287" t="str">
        <f>IFERROR(VLOOKUP($A30,男子入力シート!$D$10:$M$29,2,FALSE),"")</f>
        <v/>
      </c>
      <c r="V30" s="224"/>
      <c r="X30" s="289" t="str">
        <f>IFERROR(VLOOKUP($AQ30,男子入力シート!$G$10:$M$29,2,FALSE),"")</f>
        <v/>
      </c>
      <c r="Y30" s="154" t="str">
        <f>IFERROR(VLOOKUP($AQ30,男子入力シート!$G$10:$M$29,4,FALSE),"")</f>
        <v/>
      </c>
      <c r="Z30" s="155" t="str">
        <f>IFERROR(VLOOKUP($A$30,男子入力シート!$D$10:$M$29,3,FALSE),"")</f>
        <v/>
      </c>
      <c r="AA30" s="155" t="str">
        <f>IFERROR(VLOOKUP($A$30,男子入力シート!$D$10:$M$29,3,FALSE),"")</f>
        <v/>
      </c>
      <c r="AB30" s="155" t="str">
        <f>IFERROR(VLOOKUP($A$30,男子入力シート!$D$10:$M$29,3,FALSE),"")</f>
        <v/>
      </c>
      <c r="AC30" s="155" t="str">
        <f>IFERROR(VLOOKUP($A$30,男子入力シート!$D$10:$M$29,3,FALSE),"")</f>
        <v/>
      </c>
      <c r="AD30" s="155" t="str">
        <f>IFERROR(VLOOKUP($A$30,男子入力シート!$D$10:$M$29,3,FALSE),"")</f>
        <v/>
      </c>
      <c r="AE30" s="155" t="str">
        <f>IFERROR(VLOOKUP($A$30,男子入力シート!$D$10:$M$29,3,FALSE),"")</f>
        <v/>
      </c>
      <c r="AF30" s="156" t="str">
        <f>IFERROR(VLOOKUP($A$30,男子入力シート!$D$10:$M$29,3,FALSE),"")</f>
        <v/>
      </c>
      <c r="AG30" s="157" t="str">
        <f>IFERROR(VLOOKUP($AQ30,男子入力シート!$G$10:$M$29,5,FALSE),"")</f>
        <v/>
      </c>
      <c r="AH30" s="158"/>
      <c r="AI30" s="170" t="str">
        <f>IFERROR(YEAR(VLOOKUP($AQ30,男子入力シート!$G$10:$M$29,6,FALSE)),"")</f>
        <v/>
      </c>
      <c r="AJ30" s="171"/>
      <c r="AK30" s="171"/>
      <c r="AL30" s="172"/>
      <c r="AM30" s="163" t="str">
        <f>IFERROR(VLOOKUP($AQ30,男子入力シート!$G$10:$M$29,7,FALSE),"")</f>
        <v/>
      </c>
      <c r="AN30" s="163"/>
      <c r="AO30" s="163"/>
      <c r="AP30" s="163"/>
      <c r="AQ30" s="218">
        <v>1</v>
      </c>
    </row>
    <row r="31" spans="1:43" ht="13.5" customHeight="1" x14ac:dyDescent="0.15">
      <c r="A31" s="218"/>
      <c r="B31" s="290"/>
      <c r="C31" s="164" t="str">
        <f>IFERROR(VLOOKUP($A30,男子入力シート!$D$10:$M$29,6,FALSE),"")</f>
        <v/>
      </c>
      <c r="D31" s="165"/>
      <c r="E31" s="165"/>
      <c r="F31" s="165"/>
      <c r="G31" s="165"/>
      <c r="H31" s="165"/>
      <c r="I31" s="165"/>
      <c r="J31" s="165"/>
      <c r="K31" s="159"/>
      <c r="L31" s="160"/>
      <c r="M31" s="173" t="str">
        <f>IFERROR(VLOOKUP($A30,男子入力シート!$D$10:$M$29,9,FALSE),"")</f>
        <v/>
      </c>
      <c r="N31" s="174"/>
      <c r="O31" s="174"/>
      <c r="P31" s="175"/>
      <c r="Q31" s="163"/>
      <c r="R31" s="163"/>
      <c r="S31" s="163"/>
      <c r="T31" s="292"/>
      <c r="U31" s="228"/>
      <c r="V31" s="209"/>
      <c r="X31" s="290"/>
      <c r="Y31" s="164" t="str">
        <f>IFERROR(VLOOKUP($AQ30,男子入力シート!$G$10:$M$29,3,FALSE),"")</f>
        <v/>
      </c>
      <c r="Z31" s="165"/>
      <c r="AA31" s="165"/>
      <c r="AB31" s="165"/>
      <c r="AC31" s="165"/>
      <c r="AD31" s="165"/>
      <c r="AE31" s="165"/>
      <c r="AF31" s="165"/>
      <c r="AG31" s="159"/>
      <c r="AH31" s="160"/>
      <c r="AI31" s="173" t="str">
        <f>IFERROR(VLOOKUP($AQ30,男子入力シート!$G$10:$M$29,6,FALSE),"")</f>
        <v/>
      </c>
      <c r="AJ31" s="174"/>
      <c r="AK31" s="174"/>
      <c r="AL31" s="175"/>
      <c r="AM31" s="163"/>
      <c r="AN31" s="163"/>
      <c r="AO31" s="163"/>
      <c r="AP31" s="163"/>
      <c r="AQ31" s="218"/>
    </row>
    <row r="32" spans="1:43" ht="13.5" customHeight="1" x14ac:dyDescent="0.15">
      <c r="A32" s="218"/>
      <c r="B32" s="291"/>
      <c r="C32" s="166"/>
      <c r="D32" s="167"/>
      <c r="E32" s="167"/>
      <c r="F32" s="167"/>
      <c r="G32" s="167"/>
      <c r="H32" s="167"/>
      <c r="I32" s="167"/>
      <c r="J32" s="167"/>
      <c r="K32" s="161"/>
      <c r="L32" s="162"/>
      <c r="M32" s="11"/>
      <c r="N32" s="178"/>
      <c r="O32" s="178"/>
      <c r="P32" s="12"/>
      <c r="Q32" s="163"/>
      <c r="R32" s="163"/>
      <c r="S32" s="163"/>
      <c r="T32" s="292"/>
      <c r="U32" s="278"/>
      <c r="V32" s="211"/>
      <c r="X32" s="291"/>
      <c r="Y32" s="166"/>
      <c r="Z32" s="167"/>
      <c r="AA32" s="167"/>
      <c r="AB32" s="167"/>
      <c r="AC32" s="167"/>
      <c r="AD32" s="167"/>
      <c r="AE32" s="167"/>
      <c r="AF32" s="167"/>
      <c r="AG32" s="161"/>
      <c r="AH32" s="162"/>
      <c r="AI32" s="11"/>
      <c r="AJ32" s="178"/>
      <c r="AK32" s="178"/>
      <c r="AL32" s="12"/>
      <c r="AM32" s="163"/>
      <c r="AN32" s="163"/>
      <c r="AO32" s="163"/>
      <c r="AP32" s="163"/>
      <c r="AQ32" s="218"/>
    </row>
    <row r="33" spans="1:43" ht="13.5" customHeight="1" x14ac:dyDescent="0.15">
      <c r="A33" s="218">
        <v>2</v>
      </c>
      <c r="B33" s="289" t="str">
        <f>IFERROR(VLOOKUP($A33,男子入力シート!$D$10:$M$29,3,FALSE),"")</f>
        <v/>
      </c>
      <c r="C33" s="154" t="str">
        <f>IFERROR(VLOOKUP($A33,男子入力シート!$D$10:$M$29,7,FALSE),"")</f>
        <v/>
      </c>
      <c r="D33" s="155" t="str">
        <f>IFERROR(VLOOKUP($A$30,男子入力シート!$D$10:$M$29,3,FALSE),"")</f>
        <v/>
      </c>
      <c r="E33" s="155" t="str">
        <f>IFERROR(VLOOKUP($A$30,男子入力シート!$D$10:$M$29,3,FALSE),"")</f>
        <v/>
      </c>
      <c r="F33" s="155" t="str">
        <f>IFERROR(VLOOKUP($A$30,男子入力シート!$D$10:$M$29,3,FALSE),"")</f>
        <v/>
      </c>
      <c r="G33" s="155" t="str">
        <f>IFERROR(VLOOKUP($A$30,男子入力シート!$D$10:$M$29,3,FALSE),"")</f>
        <v/>
      </c>
      <c r="H33" s="155" t="str">
        <f>IFERROR(VLOOKUP($A$30,男子入力シート!$D$10:$M$29,3,FALSE),"")</f>
        <v/>
      </c>
      <c r="I33" s="155" t="str">
        <f>IFERROR(VLOOKUP($A$30,男子入力シート!$D$10:$M$29,3,FALSE),"")</f>
        <v/>
      </c>
      <c r="J33" s="156" t="str">
        <f>IFERROR(VLOOKUP($A$30,男子入力シート!$D$10:$M$29,3,FALSE),"")</f>
        <v/>
      </c>
      <c r="K33" s="157" t="str">
        <f>IFERROR(VLOOKUP($A33,男子入力シート!$D$10:$M$29,8,FALSE),"")</f>
        <v/>
      </c>
      <c r="L33" s="158"/>
      <c r="M33" s="170" t="str">
        <f>IFERROR(YEAR(VLOOKUP($A33,男子入力シート!$D$10:$M$29,9,FALSE)),"")</f>
        <v/>
      </c>
      <c r="N33" s="171"/>
      <c r="O33" s="171"/>
      <c r="P33" s="172"/>
      <c r="Q33" s="163" t="str">
        <f>IFERROR(VLOOKUP($A33,男子入力シート!$D$10:$M$29,10,FALSE),"")</f>
        <v/>
      </c>
      <c r="R33" s="163"/>
      <c r="S33" s="163"/>
      <c r="T33" s="292"/>
      <c r="U33" s="287" t="str">
        <f>IFERROR(VLOOKUP($A33,男子入力シート!$D$10:$M$29,2,FALSE),"")</f>
        <v/>
      </c>
      <c r="V33" s="224"/>
      <c r="X33" s="289" t="str">
        <f>IFERROR(VLOOKUP($AQ33,男子入力シート!$G$10:$M$29,2,FALSE),"")</f>
        <v/>
      </c>
      <c r="Y33" s="154" t="str">
        <f>IFERROR(VLOOKUP($AQ33,男子入力シート!$G$10:$M$29,4,FALSE),"")</f>
        <v/>
      </c>
      <c r="Z33" s="155" t="str">
        <f>IFERROR(VLOOKUP($A$30,男子入力シート!$D$10:$M$29,3,FALSE),"")</f>
        <v/>
      </c>
      <c r="AA33" s="155" t="str">
        <f>IFERROR(VLOOKUP($A$30,男子入力シート!$D$10:$M$29,3,FALSE),"")</f>
        <v/>
      </c>
      <c r="AB33" s="155" t="str">
        <f>IFERROR(VLOOKUP($A$30,男子入力シート!$D$10:$M$29,3,FALSE),"")</f>
        <v/>
      </c>
      <c r="AC33" s="155" t="str">
        <f>IFERROR(VLOOKUP($A$30,男子入力シート!$D$10:$M$29,3,FALSE),"")</f>
        <v/>
      </c>
      <c r="AD33" s="155" t="str">
        <f>IFERROR(VLOOKUP($A$30,男子入力シート!$D$10:$M$29,3,FALSE),"")</f>
        <v/>
      </c>
      <c r="AE33" s="155" t="str">
        <f>IFERROR(VLOOKUP($A$30,男子入力シート!$D$10:$M$29,3,FALSE),"")</f>
        <v/>
      </c>
      <c r="AF33" s="156" t="str">
        <f>IFERROR(VLOOKUP($A$30,男子入力シート!$D$10:$M$29,3,FALSE),"")</f>
        <v/>
      </c>
      <c r="AG33" s="157" t="str">
        <f>IFERROR(VLOOKUP($AQ33,男子入力シート!$G$10:$M$29,5,FALSE),"")</f>
        <v/>
      </c>
      <c r="AH33" s="158"/>
      <c r="AI33" s="170" t="str">
        <f>IFERROR(YEAR(VLOOKUP($AQ33,男子入力シート!$G$10:$M$29,6,FALSE)),"")</f>
        <v/>
      </c>
      <c r="AJ33" s="171"/>
      <c r="AK33" s="171"/>
      <c r="AL33" s="172"/>
      <c r="AM33" s="163" t="str">
        <f>IFERROR(VLOOKUP($AQ33,男子入力シート!$G$10:$M$29,7,FALSE),"")</f>
        <v/>
      </c>
      <c r="AN33" s="163"/>
      <c r="AO33" s="163"/>
      <c r="AP33" s="163"/>
      <c r="AQ33" s="218">
        <v>2</v>
      </c>
    </row>
    <row r="34" spans="1:43" ht="13.5" customHeight="1" x14ac:dyDescent="0.15">
      <c r="A34" s="218"/>
      <c r="B34" s="290"/>
      <c r="C34" s="164" t="str">
        <f>IFERROR(VLOOKUP($A33,男子入力シート!$D$10:$M$29,6,FALSE),"")</f>
        <v/>
      </c>
      <c r="D34" s="165"/>
      <c r="E34" s="165"/>
      <c r="F34" s="165"/>
      <c r="G34" s="165"/>
      <c r="H34" s="165"/>
      <c r="I34" s="165"/>
      <c r="J34" s="165"/>
      <c r="K34" s="159"/>
      <c r="L34" s="160"/>
      <c r="M34" s="173" t="str">
        <f>IFERROR(VLOOKUP($A33,男子入力シート!$D$10:$M$29,9,FALSE),"")</f>
        <v/>
      </c>
      <c r="N34" s="174"/>
      <c r="O34" s="174"/>
      <c r="P34" s="175"/>
      <c r="Q34" s="163"/>
      <c r="R34" s="163"/>
      <c r="S34" s="163"/>
      <c r="T34" s="292"/>
      <c r="U34" s="228"/>
      <c r="V34" s="209"/>
      <c r="X34" s="290"/>
      <c r="Y34" s="298" t="str">
        <f>IFERROR(VLOOKUP($AQ33,男子入力シート!$G$10:$M$29,3,FALSE),"")</f>
        <v/>
      </c>
      <c r="Z34" s="299"/>
      <c r="AA34" s="299"/>
      <c r="AB34" s="299"/>
      <c r="AC34" s="299"/>
      <c r="AD34" s="299"/>
      <c r="AE34" s="299"/>
      <c r="AF34" s="299"/>
      <c r="AG34" s="159"/>
      <c r="AH34" s="160"/>
      <c r="AI34" s="173" t="str">
        <f>IFERROR(VLOOKUP($AQ33,男子入力シート!$G$10:$M$29,6,FALSE),"")</f>
        <v/>
      </c>
      <c r="AJ34" s="174"/>
      <c r="AK34" s="174"/>
      <c r="AL34" s="175"/>
      <c r="AM34" s="163"/>
      <c r="AN34" s="163"/>
      <c r="AO34" s="163"/>
      <c r="AP34" s="163"/>
      <c r="AQ34" s="218"/>
    </row>
    <row r="35" spans="1:43" ht="13.5" customHeight="1" x14ac:dyDescent="0.15">
      <c r="A35" s="218"/>
      <c r="B35" s="291"/>
      <c r="C35" s="166"/>
      <c r="D35" s="167"/>
      <c r="E35" s="167"/>
      <c r="F35" s="167"/>
      <c r="G35" s="167"/>
      <c r="H35" s="167"/>
      <c r="I35" s="167"/>
      <c r="J35" s="167"/>
      <c r="K35" s="161"/>
      <c r="L35" s="162"/>
      <c r="M35" s="11"/>
      <c r="N35" s="178"/>
      <c r="O35" s="178"/>
      <c r="P35" s="12"/>
      <c r="Q35" s="163"/>
      <c r="R35" s="163"/>
      <c r="S35" s="163"/>
      <c r="T35" s="292"/>
      <c r="U35" s="278"/>
      <c r="V35" s="211"/>
      <c r="X35" s="291"/>
      <c r="Y35" s="300"/>
      <c r="Z35" s="301"/>
      <c r="AA35" s="301"/>
      <c r="AB35" s="301"/>
      <c r="AC35" s="301"/>
      <c r="AD35" s="301"/>
      <c r="AE35" s="301"/>
      <c r="AF35" s="301"/>
      <c r="AG35" s="161"/>
      <c r="AH35" s="162"/>
      <c r="AI35" s="11"/>
      <c r="AJ35" s="178"/>
      <c r="AK35" s="178"/>
      <c r="AL35" s="12"/>
      <c r="AM35" s="163"/>
      <c r="AN35" s="163"/>
      <c r="AO35" s="163"/>
      <c r="AP35" s="163"/>
      <c r="AQ35" s="218"/>
    </row>
    <row r="36" spans="1:43" ht="13.5" customHeight="1" x14ac:dyDescent="0.15">
      <c r="A36" s="218">
        <v>3</v>
      </c>
      <c r="B36" s="289" t="str">
        <f>IFERROR(VLOOKUP($A36,男子入力シート!$D$10:$M$29,3,FALSE),"")</f>
        <v/>
      </c>
      <c r="C36" s="154" t="str">
        <f>IFERROR(VLOOKUP($A36,男子入力シート!$D$10:$M$29,7,FALSE),"")</f>
        <v/>
      </c>
      <c r="D36" s="155" t="str">
        <f>IFERROR(VLOOKUP($A$30,男子入力シート!$D$10:$M$29,3,FALSE),"")</f>
        <v/>
      </c>
      <c r="E36" s="155" t="str">
        <f>IFERROR(VLOOKUP($A$30,男子入力シート!$D$10:$M$29,3,FALSE),"")</f>
        <v/>
      </c>
      <c r="F36" s="155" t="str">
        <f>IFERROR(VLOOKUP($A$30,男子入力シート!$D$10:$M$29,3,FALSE),"")</f>
        <v/>
      </c>
      <c r="G36" s="155" t="str">
        <f>IFERROR(VLOOKUP($A$30,男子入力シート!$D$10:$M$29,3,FALSE),"")</f>
        <v/>
      </c>
      <c r="H36" s="155" t="str">
        <f>IFERROR(VLOOKUP($A$30,男子入力シート!$D$10:$M$29,3,FALSE),"")</f>
        <v/>
      </c>
      <c r="I36" s="155" t="str">
        <f>IFERROR(VLOOKUP($A$30,男子入力シート!$D$10:$M$29,3,FALSE),"")</f>
        <v/>
      </c>
      <c r="J36" s="156" t="str">
        <f>IFERROR(VLOOKUP($A$30,男子入力シート!$D$10:$M$29,3,FALSE),"")</f>
        <v/>
      </c>
      <c r="K36" s="157" t="str">
        <f>IFERROR(VLOOKUP($A36,男子入力シート!$D$10:$M$29,8,FALSE),"")</f>
        <v/>
      </c>
      <c r="L36" s="158"/>
      <c r="M36" s="170" t="str">
        <f>IFERROR(YEAR(VLOOKUP($A36,男子入力シート!$D$10:$M$29,9,FALSE)),"")</f>
        <v/>
      </c>
      <c r="N36" s="171"/>
      <c r="O36" s="171"/>
      <c r="P36" s="172"/>
      <c r="Q36" s="163" t="str">
        <f>IFERROR(VLOOKUP($A36,男子入力シート!$D$10:$M$29,10,FALSE),"")</f>
        <v/>
      </c>
      <c r="R36" s="163"/>
      <c r="S36" s="163"/>
      <c r="T36" s="292"/>
      <c r="U36" s="287" t="str">
        <f>IFERROR(VLOOKUP($A36,男子入力シート!$D$10:$M$29,2,FALSE),"")</f>
        <v/>
      </c>
      <c r="V36" s="224"/>
      <c r="X36" s="289" t="str">
        <f>IFERROR(VLOOKUP($AQ36,男子入力シート!$G$10:$M$29,2,FALSE),"")</f>
        <v/>
      </c>
      <c r="Y36" s="154" t="str">
        <f>IFERROR(VLOOKUP($AQ36,男子入力シート!$G$10:$M$29,4,FALSE),"")</f>
        <v/>
      </c>
      <c r="Z36" s="155" t="str">
        <f>IFERROR(VLOOKUP($A$30,男子入力シート!$D$10:$M$29,3,FALSE),"")</f>
        <v/>
      </c>
      <c r="AA36" s="155" t="str">
        <f>IFERROR(VLOOKUP($A$30,男子入力シート!$D$10:$M$29,3,FALSE),"")</f>
        <v/>
      </c>
      <c r="AB36" s="155" t="str">
        <f>IFERROR(VLOOKUP($A$30,男子入力シート!$D$10:$M$29,3,FALSE),"")</f>
        <v/>
      </c>
      <c r="AC36" s="155" t="str">
        <f>IFERROR(VLOOKUP($A$30,男子入力シート!$D$10:$M$29,3,FALSE),"")</f>
        <v/>
      </c>
      <c r="AD36" s="155" t="str">
        <f>IFERROR(VLOOKUP($A$30,男子入力シート!$D$10:$M$29,3,FALSE),"")</f>
        <v/>
      </c>
      <c r="AE36" s="155" t="str">
        <f>IFERROR(VLOOKUP($A$30,男子入力シート!$D$10:$M$29,3,FALSE),"")</f>
        <v/>
      </c>
      <c r="AF36" s="156" t="str">
        <f>IFERROR(VLOOKUP($A$30,男子入力シート!$D$10:$M$29,3,FALSE),"")</f>
        <v/>
      </c>
      <c r="AG36" s="157" t="str">
        <f>IFERROR(VLOOKUP($AQ36,男子入力シート!$G$10:$M$29,5,FALSE),"")</f>
        <v/>
      </c>
      <c r="AH36" s="158"/>
      <c r="AI36" s="170" t="str">
        <f>IFERROR(YEAR(VLOOKUP($AQ36,男子入力シート!$G$10:$M$29,6,FALSE)),"")</f>
        <v/>
      </c>
      <c r="AJ36" s="171"/>
      <c r="AK36" s="171"/>
      <c r="AL36" s="172"/>
      <c r="AM36" s="163" t="str">
        <f>IFERROR(VLOOKUP($AQ36,男子入力シート!$G$10:$M$29,7,FALSE),"")</f>
        <v/>
      </c>
      <c r="AN36" s="163"/>
      <c r="AO36" s="163"/>
      <c r="AP36" s="163"/>
      <c r="AQ36" s="218">
        <v>3</v>
      </c>
    </row>
    <row r="37" spans="1:43" ht="13.5" customHeight="1" x14ac:dyDescent="0.15">
      <c r="A37" s="218"/>
      <c r="B37" s="290"/>
      <c r="C37" s="164" t="str">
        <f>IFERROR(VLOOKUP($A36,男子入力シート!$D$10:$M$29,6,FALSE),"")</f>
        <v/>
      </c>
      <c r="D37" s="165"/>
      <c r="E37" s="165"/>
      <c r="F37" s="165"/>
      <c r="G37" s="165"/>
      <c r="H37" s="165"/>
      <c r="I37" s="165"/>
      <c r="J37" s="165"/>
      <c r="K37" s="159"/>
      <c r="L37" s="160"/>
      <c r="M37" s="173" t="str">
        <f>IFERROR(VLOOKUP($A36,男子入力シート!$D$10:$M$29,9,FALSE),"")</f>
        <v/>
      </c>
      <c r="N37" s="174"/>
      <c r="O37" s="174"/>
      <c r="P37" s="175"/>
      <c r="Q37" s="163"/>
      <c r="R37" s="163"/>
      <c r="S37" s="163"/>
      <c r="T37" s="292"/>
      <c r="U37" s="228"/>
      <c r="V37" s="209"/>
      <c r="X37" s="290"/>
      <c r="Y37" s="298" t="str">
        <f>IFERROR(VLOOKUP($AQ36,男子入力シート!$G$10:$M$29,3,FALSE),"")</f>
        <v/>
      </c>
      <c r="Z37" s="299"/>
      <c r="AA37" s="299"/>
      <c r="AB37" s="299"/>
      <c r="AC37" s="299"/>
      <c r="AD37" s="299"/>
      <c r="AE37" s="299"/>
      <c r="AF37" s="299"/>
      <c r="AG37" s="159"/>
      <c r="AH37" s="160"/>
      <c r="AI37" s="173" t="str">
        <f>IFERROR(VLOOKUP($AQ36,男子入力シート!$G$10:$M$29,6,FALSE),"")</f>
        <v/>
      </c>
      <c r="AJ37" s="174"/>
      <c r="AK37" s="174"/>
      <c r="AL37" s="175"/>
      <c r="AM37" s="163"/>
      <c r="AN37" s="163"/>
      <c r="AO37" s="163"/>
      <c r="AP37" s="163"/>
      <c r="AQ37" s="218"/>
    </row>
    <row r="38" spans="1:43" ht="13.5" customHeight="1" x14ac:dyDescent="0.15">
      <c r="A38" s="218"/>
      <c r="B38" s="291"/>
      <c r="C38" s="166"/>
      <c r="D38" s="167"/>
      <c r="E38" s="167"/>
      <c r="F38" s="167"/>
      <c r="G38" s="167"/>
      <c r="H38" s="167"/>
      <c r="I38" s="167"/>
      <c r="J38" s="167"/>
      <c r="K38" s="161"/>
      <c r="L38" s="162"/>
      <c r="M38" s="11"/>
      <c r="N38" s="178"/>
      <c r="O38" s="178"/>
      <c r="P38" s="12"/>
      <c r="Q38" s="163"/>
      <c r="R38" s="163"/>
      <c r="S38" s="163"/>
      <c r="T38" s="292"/>
      <c r="U38" s="278"/>
      <c r="V38" s="211"/>
      <c r="X38" s="291"/>
      <c r="Y38" s="300"/>
      <c r="Z38" s="301"/>
      <c r="AA38" s="301"/>
      <c r="AB38" s="301"/>
      <c r="AC38" s="301"/>
      <c r="AD38" s="301"/>
      <c r="AE38" s="301"/>
      <c r="AF38" s="301"/>
      <c r="AG38" s="161"/>
      <c r="AH38" s="162"/>
      <c r="AI38" s="11"/>
      <c r="AJ38" s="178"/>
      <c r="AK38" s="178"/>
      <c r="AL38" s="12"/>
      <c r="AM38" s="163"/>
      <c r="AN38" s="163"/>
      <c r="AO38" s="163"/>
      <c r="AP38" s="163"/>
      <c r="AQ38" s="218"/>
    </row>
    <row r="39" spans="1:43" ht="13.5" customHeight="1" x14ac:dyDescent="0.15">
      <c r="A39" s="218">
        <v>4</v>
      </c>
      <c r="B39" s="289" t="str">
        <f>IFERROR(VLOOKUP($A39,男子入力シート!$D$10:$M$29,3,FALSE),"")</f>
        <v/>
      </c>
      <c r="C39" s="154" t="str">
        <f>IFERROR(VLOOKUP($A39,男子入力シート!$D$10:$M$29,7,FALSE),"")</f>
        <v/>
      </c>
      <c r="D39" s="155" t="str">
        <f>IFERROR(VLOOKUP($A$30,男子入力シート!$D$10:$M$29,3,FALSE),"")</f>
        <v/>
      </c>
      <c r="E39" s="155" t="str">
        <f>IFERROR(VLOOKUP($A$30,男子入力シート!$D$10:$M$29,3,FALSE),"")</f>
        <v/>
      </c>
      <c r="F39" s="155" t="str">
        <f>IFERROR(VLOOKUP($A$30,男子入力シート!$D$10:$M$29,3,FALSE),"")</f>
        <v/>
      </c>
      <c r="G39" s="155" t="str">
        <f>IFERROR(VLOOKUP($A$30,男子入力シート!$D$10:$M$29,3,FALSE),"")</f>
        <v/>
      </c>
      <c r="H39" s="155" t="str">
        <f>IFERROR(VLOOKUP($A$30,男子入力シート!$D$10:$M$29,3,FALSE),"")</f>
        <v/>
      </c>
      <c r="I39" s="155" t="str">
        <f>IFERROR(VLOOKUP($A$30,男子入力シート!$D$10:$M$29,3,FALSE),"")</f>
        <v/>
      </c>
      <c r="J39" s="156" t="str">
        <f>IFERROR(VLOOKUP($A$30,男子入力シート!$D$10:$M$29,3,FALSE),"")</f>
        <v/>
      </c>
      <c r="K39" s="157" t="str">
        <f>IFERROR(VLOOKUP($A39,男子入力シート!$D$10:$M$29,8,FALSE),"")</f>
        <v/>
      </c>
      <c r="L39" s="158"/>
      <c r="M39" s="170" t="str">
        <f>IFERROR(YEAR(VLOOKUP($A39,男子入力シート!$D$10:$M$29,9,FALSE)),"")</f>
        <v/>
      </c>
      <c r="N39" s="171"/>
      <c r="O39" s="171"/>
      <c r="P39" s="172"/>
      <c r="Q39" s="163" t="str">
        <f>IFERROR(VLOOKUP($A39,男子入力シート!$D$10:$M$29,10,FALSE),"")</f>
        <v/>
      </c>
      <c r="R39" s="163"/>
      <c r="S39" s="163"/>
      <c r="T39" s="292"/>
      <c r="U39" s="287" t="str">
        <f>IFERROR(VLOOKUP($A39,男子入力シート!$D$10:$M$29,2,FALSE),"")</f>
        <v/>
      </c>
      <c r="V39" s="224"/>
      <c r="X39" s="289" t="str">
        <f>IFERROR(VLOOKUP($AQ39,男子入力シート!$G$10:$M$29,2,FALSE),"")</f>
        <v/>
      </c>
      <c r="Y39" s="154" t="str">
        <f>IFERROR(VLOOKUP($AQ39,男子入力シート!$G$10:$M$29,4,FALSE),"")</f>
        <v/>
      </c>
      <c r="Z39" s="155" t="str">
        <f>IFERROR(VLOOKUP($A$30,男子入力シート!$D$10:$M$29,3,FALSE),"")</f>
        <v/>
      </c>
      <c r="AA39" s="155" t="str">
        <f>IFERROR(VLOOKUP($A$30,男子入力シート!$D$10:$M$29,3,FALSE),"")</f>
        <v/>
      </c>
      <c r="AB39" s="155" t="str">
        <f>IFERROR(VLOOKUP($A$30,男子入力シート!$D$10:$M$29,3,FALSE),"")</f>
        <v/>
      </c>
      <c r="AC39" s="155" t="str">
        <f>IFERROR(VLOOKUP($A$30,男子入力シート!$D$10:$M$29,3,FALSE),"")</f>
        <v/>
      </c>
      <c r="AD39" s="155" t="str">
        <f>IFERROR(VLOOKUP($A$30,男子入力シート!$D$10:$M$29,3,FALSE),"")</f>
        <v/>
      </c>
      <c r="AE39" s="155" t="str">
        <f>IFERROR(VLOOKUP($A$30,男子入力シート!$D$10:$M$29,3,FALSE),"")</f>
        <v/>
      </c>
      <c r="AF39" s="156" t="str">
        <f>IFERROR(VLOOKUP($A$30,男子入力シート!$D$10:$M$29,3,FALSE),"")</f>
        <v/>
      </c>
      <c r="AG39" s="157" t="str">
        <f>IFERROR(VLOOKUP($AQ39,男子入力シート!$G$10:$M$29,5,FALSE),"")</f>
        <v/>
      </c>
      <c r="AH39" s="158"/>
      <c r="AI39" s="170" t="str">
        <f>IFERROR(YEAR(VLOOKUP($AQ39,男子入力シート!$G$10:$M$29,6,FALSE)),"")</f>
        <v/>
      </c>
      <c r="AJ39" s="171"/>
      <c r="AK39" s="171"/>
      <c r="AL39" s="172"/>
      <c r="AM39" s="163" t="str">
        <f>IFERROR(VLOOKUP($AQ39,男子入力シート!$G$10:$M$29,7,FALSE),"")</f>
        <v/>
      </c>
      <c r="AN39" s="163"/>
      <c r="AO39" s="163"/>
      <c r="AP39" s="163"/>
      <c r="AQ39" s="218">
        <v>4</v>
      </c>
    </row>
    <row r="40" spans="1:43" ht="13.5" customHeight="1" x14ac:dyDescent="0.15">
      <c r="A40" s="218"/>
      <c r="B40" s="290"/>
      <c r="C40" s="164" t="str">
        <f>IFERROR(VLOOKUP($A39,男子入力シート!$D$10:$M$29,6,FALSE),"")</f>
        <v/>
      </c>
      <c r="D40" s="165"/>
      <c r="E40" s="165"/>
      <c r="F40" s="165"/>
      <c r="G40" s="165"/>
      <c r="H40" s="165"/>
      <c r="I40" s="165"/>
      <c r="J40" s="165"/>
      <c r="K40" s="159"/>
      <c r="L40" s="160"/>
      <c r="M40" s="173" t="str">
        <f>IFERROR(VLOOKUP($A39,男子入力シート!$D$10:$M$29,9,FALSE),"")</f>
        <v/>
      </c>
      <c r="N40" s="174"/>
      <c r="O40" s="174"/>
      <c r="P40" s="175"/>
      <c r="Q40" s="163"/>
      <c r="R40" s="163"/>
      <c r="S40" s="163"/>
      <c r="T40" s="292"/>
      <c r="U40" s="228"/>
      <c r="V40" s="209"/>
      <c r="X40" s="290"/>
      <c r="Y40" s="298" t="str">
        <f>IFERROR(VLOOKUP($AQ39,男子入力シート!$G$10:$M$29,3,FALSE),"")</f>
        <v/>
      </c>
      <c r="Z40" s="299"/>
      <c r="AA40" s="299"/>
      <c r="AB40" s="299"/>
      <c r="AC40" s="299"/>
      <c r="AD40" s="299"/>
      <c r="AE40" s="299"/>
      <c r="AF40" s="299"/>
      <c r="AG40" s="159"/>
      <c r="AH40" s="160"/>
      <c r="AI40" s="173" t="str">
        <f>IFERROR(VLOOKUP($AQ39,男子入力シート!$G$10:$M$29,6,FALSE),"")</f>
        <v/>
      </c>
      <c r="AJ40" s="174"/>
      <c r="AK40" s="174"/>
      <c r="AL40" s="175"/>
      <c r="AM40" s="163"/>
      <c r="AN40" s="163"/>
      <c r="AO40" s="163"/>
      <c r="AP40" s="163"/>
      <c r="AQ40" s="218"/>
    </row>
    <row r="41" spans="1:43" ht="13.5" customHeight="1" x14ac:dyDescent="0.15">
      <c r="A41" s="218"/>
      <c r="B41" s="291"/>
      <c r="C41" s="166"/>
      <c r="D41" s="167"/>
      <c r="E41" s="167"/>
      <c r="F41" s="167"/>
      <c r="G41" s="167"/>
      <c r="H41" s="167"/>
      <c r="I41" s="167"/>
      <c r="J41" s="167"/>
      <c r="K41" s="161"/>
      <c r="L41" s="162"/>
      <c r="M41" s="11"/>
      <c r="N41" s="178"/>
      <c r="O41" s="178"/>
      <c r="P41" s="12"/>
      <c r="Q41" s="163"/>
      <c r="R41" s="163"/>
      <c r="S41" s="163"/>
      <c r="T41" s="292"/>
      <c r="U41" s="278"/>
      <c r="V41" s="211"/>
      <c r="X41" s="290"/>
      <c r="Y41" s="298"/>
      <c r="Z41" s="299"/>
      <c r="AA41" s="299"/>
      <c r="AB41" s="299"/>
      <c r="AC41" s="299"/>
      <c r="AD41" s="299"/>
      <c r="AE41" s="299"/>
      <c r="AF41" s="299"/>
      <c r="AG41" s="159"/>
      <c r="AH41" s="160"/>
      <c r="AI41" s="11"/>
      <c r="AJ41" s="178"/>
      <c r="AK41" s="178"/>
      <c r="AL41" s="12"/>
      <c r="AM41" s="316"/>
      <c r="AN41" s="316"/>
      <c r="AO41" s="316"/>
      <c r="AP41" s="316"/>
      <c r="AQ41" s="218"/>
    </row>
    <row r="42" spans="1:43" ht="13.5" customHeight="1" x14ac:dyDescent="0.15">
      <c r="A42" s="218">
        <v>5</v>
      </c>
      <c r="B42" s="289" t="str">
        <f>IFERROR(VLOOKUP($A42,男子入力シート!$D$10:$M$29,3,FALSE),"")</f>
        <v/>
      </c>
      <c r="C42" s="154" t="str">
        <f>IFERROR(VLOOKUP($A42,男子入力シート!$D$10:$M$29,7,FALSE),"")</f>
        <v/>
      </c>
      <c r="D42" s="155" t="str">
        <f>IFERROR(VLOOKUP($A$30,男子入力シート!$D$10:$M$29,3,FALSE),"")</f>
        <v/>
      </c>
      <c r="E42" s="155" t="str">
        <f>IFERROR(VLOOKUP($A$30,男子入力シート!$D$10:$M$29,3,FALSE),"")</f>
        <v/>
      </c>
      <c r="F42" s="155" t="str">
        <f>IFERROR(VLOOKUP($A$30,男子入力シート!$D$10:$M$29,3,FALSE),"")</f>
        <v/>
      </c>
      <c r="G42" s="155" t="str">
        <f>IFERROR(VLOOKUP($A$30,男子入力シート!$D$10:$M$29,3,FALSE),"")</f>
        <v/>
      </c>
      <c r="H42" s="155" t="str">
        <f>IFERROR(VLOOKUP($A$30,男子入力シート!$D$10:$M$29,3,FALSE),"")</f>
        <v/>
      </c>
      <c r="I42" s="155" t="str">
        <f>IFERROR(VLOOKUP($A$30,男子入力シート!$D$10:$M$29,3,FALSE),"")</f>
        <v/>
      </c>
      <c r="J42" s="156" t="str">
        <f>IFERROR(VLOOKUP($A$30,男子入力シート!$D$10:$M$29,3,FALSE),"")</f>
        <v/>
      </c>
      <c r="K42" s="157" t="str">
        <f>IFERROR(VLOOKUP($A42,男子入力シート!$D$10:$M$29,8,FALSE),"")</f>
        <v/>
      </c>
      <c r="L42" s="158"/>
      <c r="M42" s="170" t="str">
        <f>IFERROR(YEAR(VLOOKUP($A42,男子入力シート!$D$10:$M$29,9,FALSE)),"")</f>
        <v/>
      </c>
      <c r="N42" s="171"/>
      <c r="O42" s="171"/>
      <c r="P42" s="172"/>
      <c r="Q42" s="163" t="str">
        <f>IFERROR(VLOOKUP($A42,男子入力シート!$D$10:$M$29,10,FALSE),"")</f>
        <v/>
      </c>
      <c r="R42" s="163"/>
      <c r="S42" s="163"/>
      <c r="T42" s="292"/>
      <c r="U42" s="287" t="str">
        <f>IFERROR(VLOOKUP($A42,男子入力シート!$D$10:$M$29,2,FALSE),"")</f>
        <v/>
      </c>
      <c r="V42" s="224"/>
      <c r="X42" s="293"/>
      <c r="Y42" s="295"/>
      <c r="Z42" s="295"/>
      <c r="AA42" s="295"/>
      <c r="AB42" s="295"/>
      <c r="AC42" s="295"/>
      <c r="AD42" s="295"/>
      <c r="AE42" s="295"/>
      <c r="AF42" s="295"/>
      <c r="AG42" s="296"/>
      <c r="AH42" s="296"/>
      <c r="AI42" s="314"/>
      <c r="AJ42" s="314"/>
      <c r="AK42" s="314"/>
      <c r="AL42" s="314"/>
      <c r="AM42" s="223"/>
      <c r="AN42" s="223"/>
      <c r="AO42" s="223"/>
      <c r="AP42" s="223"/>
    </row>
    <row r="43" spans="1:43" ht="13.5" customHeight="1" x14ac:dyDescent="0.15">
      <c r="A43" s="218"/>
      <c r="B43" s="290"/>
      <c r="C43" s="164" t="str">
        <f>IFERROR(VLOOKUP($A42,男子入力シート!$D$10:$M$29,6,FALSE),"")</f>
        <v/>
      </c>
      <c r="D43" s="165"/>
      <c r="E43" s="165"/>
      <c r="F43" s="165"/>
      <c r="G43" s="165"/>
      <c r="H43" s="165"/>
      <c r="I43" s="165"/>
      <c r="J43" s="165"/>
      <c r="K43" s="159"/>
      <c r="L43" s="160"/>
      <c r="M43" s="173" t="str">
        <f>IFERROR(VLOOKUP($A42,男子入力シート!$D$10:$M$29,9,FALSE),"")</f>
        <v/>
      </c>
      <c r="N43" s="174"/>
      <c r="O43" s="174"/>
      <c r="P43" s="175"/>
      <c r="Q43" s="163"/>
      <c r="R43" s="163"/>
      <c r="S43" s="163"/>
      <c r="T43" s="292"/>
      <c r="U43" s="228"/>
      <c r="V43" s="209"/>
      <c r="X43" s="294"/>
      <c r="Y43" s="181"/>
      <c r="Z43" s="181"/>
      <c r="AA43" s="181"/>
      <c r="AB43" s="181"/>
      <c r="AC43" s="181"/>
      <c r="AD43" s="181"/>
      <c r="AE43" s="181"/>
      <c r="AF43" s="181"/>
      <c r="AG43" s="297"/>
      <c r="AH43" s="297"/>
      <c r="AI43" s="315"/>
      <c r="AJ43" s="315"/>
      <c r="AK43" s="315"/>
      <c r="AL43" s="315"/>
      <c r="AM43" s="169"/>
      <c r="AN43" s="169"/>
      <c r="AO43" s="169"/>
      <c r="AP43" s="169"/>
    </row>
    <row r="44" spans="1:43" ht="13.5" customHeight="1" x14ac:dyDescent="0.15">
      <c r="A44" s="218"/>
      <c r="B44" s="291"/>
      <c r="C44" s="166"/>
      <c r="D44" s="167"/>
      <c r="E44" s="167"/>
      <c r="F44" s="167"/>
      <c r="G44" s="167"/>
      <c r="H44" s="167"/>
      <c r="I44" s="167"/>
      <c r="J44" s="167"/>
      <c r="K44" s="161"/>
      <c r="L44" s="162"/>
      <c r="M44" s="11"/>
      <c r="N44" s="178"/>
      <c r="O44" s="178"/>
      <c r="P44" s="12"/>
      <c r="Q44" s="163"/>
      <c r="R44" s="163"/>
      <c r="S44" s="163"/>
      <c r="T44" s="292"/>
      <c r="U44" s="278"/>
      <c r="V44" s="211"/>
      <c r="X44" s="294"/>
      <c r="Y44" s="181"/>
      <c r="Z44" s="181"/>
      <c r="AA44" s="181"/>
      <c r="AB44" s="181"/>
      <c r="AC44" s="181"/>
      <c r="AD44" s="181"/>
      <c r="AE44" s="181"/>
      <c r="AF44" s="181"/>
      <c r="AG44" s="297"/>
      <c r="AH44" s="297"/>
      <c r="AI44" s="315"/>
      <c r="AJ44" s="315"/>
      <c r="AK44" s="315"/>
      <c r="AL44" s="315"/>
      <c r="AM44" s="169"/>
      <c r="AN44" s="169"/>
      <c r="AO44" s="169"/>
      <c r="AP44" s="169"/>
    </row>
    <row r="45" spans="1:43" ht="13.5" customHeight="1" x14ac:dyDescent="0.15">
      <c r="A45" s="218">
        <v>6</v>
      </c>
      <c r="B45" s="289" t="str">
        <f>IFERROR(VLOOKUP($A45,男子入力シート!$D$10:$M$29,3,FALSE),"")</f>
        <v/>
      </c>
      <c r="C45" s="154" t="str">
        <f>IFERROR(VLOOKUP($A45,男子入力シート!$D$10:$M$29,7,FALSE),"")</f>
        <v/>
      </c>
      <c r="D45" s="155" t="str">
        <f>IFERROR(VLOOKUP($A$30,男子入力シート!$D$10:$M$29,3,FALSE),"")</f>
        <v/>
      </c>
      <c r="E45" s="155" t="str">
        <f>IFERROR(VLOOKUP($A$30,男子入力シート!$D$10:$M$29,3,FALSE),"")</f>
        <v/>
      </c>
      <c r="F45" s="155" t="str">
        <f>IFERROR(VLOOKUP($A$30,男子入力シート!$D$10:$M$29,3,FALSE),"")</f>
        <v/>
      </c>
      <c r="G45" s="155" t="str">
        <f>IFERROR(VLOOKUP($A$30,男子入力シート!$D$10:$M$29,3,FALSE),"")</f>
        <v/>
      </c>
      <c r="H45" s="155" t="str">
        <f>IFERROR(VLOOKUP($A$30,男子入力シート!$D$10:$M$29,3,FALSE),"")</f>
        <v/>
      </c>
      <c r="I45" s="155" t="str">
        <f>IFERROR(VLOOKUP($A$30,男子入力シート!$D$10:$M$29,3,FALSE),"")</f>
        <v/>
      </c>
      <c r="J45" s="156" t="str">
        <f>IFERROR(VLOOKUP($A$30,男子入力シート!$D$10:$M$29,3,FALSE),"")</f>
        <v/>
      </c>
      <c r="K45" s="157" t="str">
        <f>IFERROR(VLOOKUP($A45,男子入力シート!$D$10:$M$29,8,FALSE),"")</f>
        <v/>
      </c>
      <c r="L45" s="158"/>
      <c r="M45" s="170" t="str">
        <f>IFERROR(YEAR(VLOOKUP($A45,男子入力シート!$D$10:$M$29,9,FALSE)),"")</f>
        <v/>
      </c>
      <c r="N45" s="171"/>
      <c r="O45" s="171"/>
      <c r="P45" s="172"/>
      <c r="Q45" s="163" t="str">
        <f>IFERROR(VLOOKUP($A45,男子入力シート!$D$10:$M$29,10,FALSE),"")</f>
        <v/>
      </c>
      <c r="R45" s="163"/>
      <c r="S45" s="163"/>
      <c r="T45" s="292"/>
      <c r="U45" s="287" t="str">
        <f>IFERROR(VLOOKUP($A45,男子入力シート!$D$10:$M$29,2,FALSE),"")</f>
        <v/>
      </c>
      <c r="V45" s="224"/>
      <c r="X45" s="4"/>
      <c r="Z45" s="3"/>
      <c r="AA45" s="3"/>
      <c r="AB45" s="3"/>
      <c r="AC45" s="3"/>
      <c r="AD45" s="3"/>
      <c r="AE45" s="3"/>
      <c r="AF45" s="3"/>
      <c r="AG45" s="3"/>
      <c r="AI45" s="5"/>
      <c r="AJ45" s="5"/>
      <c r="AK45" s="5"/>
      <c r="AL45" s="5"/>
    </row>
    <row r="46" spans="1:43" ht="13.5" customHeight="1" x14ac:dyDescent="0.15">
      <c r="A46" s="218"/>
      <c r="B46" s="290"/>
      <c r="C46" s="164" t="str">
        <f>IFERROR(VLOOKUP($A45,男子入力シート!$D$10:$M$29,6,FALSE),"")</f>
        <v/>
      </c>
      <c r="D46" s="165"/>
      <c r="E46" s="165"/>
      <c r="F46" s="165"/>
      <c r="G46" s="165"/>
      <c r="H46" s="165"/>
      <c r="I46" s="165"/>
      <c r="J46" s="165"/>
      <c r="K46" s="159"/>
      <c r="L46" s="160"/>
      <c r="M46" s="173" t="str">
        <f>IFERROR(VLOOKUP($A45,男子入力シート!$D$10:$M$29,9,FALSE),"")</f>
        <v/>
      </c>
      <c r="N46" s="174"/>
      <c r="O46" s="174"/>
      <c r="P46" s="175"/>
      <c r="Q46" s="163"/>
      <c r="R46" s="163"/>
      <c r="S46" s="163"/>
      <c r="T46" s="292"/>
      <c r="U46" s="228"/>
      <c r="V46" s="209"/>
      <c r="X46" s="4"/>
      <c r="Z46" s="313"/>
      <c r="AA46" s="313"/>
      <c r="AB46" s="313"/>
      <c r="AC46" s="313"/>
      <c r="AD46" s="313"/>
      <c r="AE46" s="313"/>
      <c r="AF46" s="313"/>
      <c r="AG46" s="313"/>
      <c r="AH46" s="313"/>
      <c r="AI46" s="313"/>
      <c r="AJ46" s="313"/>
      <c r="AK46" s="313"/>
      <c r="AL46" s="313"/>
      <c r="AM46" s="313"/>
      <c r="AN46" s="313"/>
      <c r="AO46" s="313"/>
      <c r="AP46" s="313"/>
    </row>
    <row r="47" spans="1:43" ht="13.5" customHeight="1" x14ac:dyDescent="0.15">
      <c r="A47" s="218"/>
      <c r="B47" s="291"/>
      <c r="C47" s="166"/>
      <c r="D47" s="167"/>
      <c r="E47" s="167"/>
      <c r="F47" s="167"/>
      <c r="G47" s="167"/>
      <c r="H47" s="167"/>
      <c r="I47" s="167"/>
      <c r="J47" s="167"/>
      <c r="K47" s="161"/>
      <c r="L47" s="162"/>
      <c r="M47" s="11"/>
      <c r="N47" s="178"/>
      <c r="O47" s="178"/>
      <c r="P47" s="12"/>
      <c r="Q47" s="163"/>
      <c r="R47" s="163"/>
      <c r="S47" s="163"/>
      <c r="T47" s="292"/>
      <c r="U47" s="278"/>
      <c r="V47" s="211"/>
      <c r="X47" s="4"/>
      <c r="Z47" s="213"/>
      <c r="AA47" s="213"/>
      <c r="AB47" s="213"/>
      <c r="AC47" s="213"/>
      <c r="AD47" s="213"/>
      <c r="AE47" s="213"/>
      <c r="AF47" s="213"/>
      <c r="AG47" s="213"/>
      <c r="AH47" s="213"/>
      <c r="AI47" s="213"/>
      <c r="AJ47" s="213"/>
      <c r="AK47" s="213"/>
      <c r="AL47" s="213"/>
      <c r="AM47" s="213"/>
      <c r="AN47" s="213"/>
      <c r="AO47" s="213"/>
      <c r="AP47" s="213"/>
    </row>
    <row r="48" spans="1:43" ht="13.5" customHeight="1" x14ac:dyDescent="0.15">
      <c r="A48" s="218">
        <v>7</v>
      </c>
      <c r="B48" s="289" t="str">
        <f>IFERROR(VLOOKUP($A48,男子入力シート!$D$10:$M$29,3,FALSE),"")</f>
        <v/>
      </c>
      <c r="C48" s="154" t="str">
        <f>IFERROR(VLOOKUP($A48,男子入力シート!$D$10:$M$29,7,FALSE),"")</f>
        <v/>
      </c>
      <c r="D48" s="155" t="str">
        <f>IFERROR(VLOOKUP($A$30,男子入力シート!$D$10:$M$29,3,FALSE),"")</f>
        <v/>
      </c>
      <c r="E48" s="155" t="str">
        <f>IFERROR(VLOOKUP($A$30,男子入力シート!$D$10:$M$29,3,FALSE),"")</f>
        <v/>
      </c>
      <c r="F48" s="155" t="str">
        <f>IFERROR(VLOOKUP($A$30,男子入力シート!$D$10:$M$29,3,FALSE),"")</f>
        <v/>
      </c>
      <c r="G48" s="155" t="str">
        <f>IFERROR(VLOOKUP($A$30,男子入力シート!$D$10:$M$29,3,FALSE),"")</f>
        <v/>
      </c>
      <c r="H48" s="155" t="str">
        <f>IFERROR(VLOOKUP($A$30,男子入力シート!$D$10:$M$29,3,FALSE),"")</f>
        <v/>
      </c>
      <c r="I48" s="155" t="str">
        <f>IFERROR(VLOOKUP($A$30,男子入力シート!$D$10:$M$29,3,FALSE),"")</f>
        <v/>
      </c>
      <c r="J48" s="156" t="str">
        <f>IFERROR(VLOOKUP($A$30,男子入力シート!$D$10:$M$29,3,FALSE),"")</f>
        <v/>
      </c>
      <c r="K48" s="157" t="str">
        <f>IFERROR(VLOOKUP($A48,男子入力シート!$D$10:$M$29,8,FALSE),"")</f>
        <v/>
      </c>
      <c r="L48" s="158"/>
      <c r="M48" s="170" t="str">
        <f>IFERROR(YEAR(VLOOKUP($A48,男子入力シート!$D$10:$M$29,9,FALSE)),"")</f>
        <v/>
      </c>
      <c r="N48" s="171"/>
      <c r="O48" s="171"/>
      <c r="P48" s="172"/>
      <c r="Q48" s="163" t="str">
        <f>IFERROR(VLOOKUP($A48,男子入力シート!$D$10:$M$29,10,FALSE),"")</f>
        <v/>
      </c>
      <c r="R48" s="163"/>
      <c r="S48" s="163"/>
      <c r="T48" s="292"/>
      <c r="U48" s="287" t="str">
        <f>IFERROR(VLOOKUP($A48,男子入力シート!$D$10:$M$29,2,FALSE),"")</f>
        <v/>
      </c>
      <c r="V48" s="224"/>
      <c r="Y48" s="3"/>
      <c r="Z48" s="313"/>
      <c r="AA48" s="313"/>
      <c r="AB48" s="313"/>
      <c r="AC48" s="313"/>
      <c r="AD48" s="313"/>
      <c r="AE48" s="313"/>
      <c r="AF48" s="313"/>
      <c r="AG48" s="313"/>
      <c r="AH48" s="313"/>
      <c r="AI48" s="313"/>
      <c r="AJ48" s="313"/>
      <c r="AK48" s="313"/>
      <c r="AL48" s="313"/>
      <c r="AM48" s="313"/>
      <c r="AN48" s="313"/>
      <c r="AO48" s="313"/>
      <c r="AP48" s="313"/>
    </row>
    <row r="49" spans="1:42" ht="13.5" customHeight="1" x14ac:dyDescent="0.15">
      <c r="A49" s="218"/>
      <c r="B49" s="290"/>
      <c r="C49" s="164" t="str">
        <f>IFERROR(VLOOKUP($A48,男子入力シート!$D$10:$M$29,6,FALSE),"")</f>
        <v/>
      </c>
      <c r="D49" s="165"/>
      <c r="E49" s="165"/>
      <c r="F49" s="165"/>
      <c r="G49" s="165"/>
      <c r="H49" s="165"/>
      <c r="I49" s="165"/>
      <c r="J49" s="165"/>
      <c r="K49" s="159"/>
      <c r="L49" s="160"/>
      <c r="M49" s="173" t="str">
        <f>IFERROR(VLOOKUP($A48,男子入力シート!$D$10:$M$29,9,FALSE),"")</f>
        <v/>
      </c>
      <c r="N49" s="174"/>
      <c r="O49" s="174"/>
      <c r="P49" s="175"/>
      <c r="Q49" s="163"/>
      <c r="R49" s="163"/>
      <c r="S49" s="163"/>
      <c r="T49" s="292"/>
      <c r="U49" s="228"/>
      <c r="V49" s="209"/>
      <c r="Y49" s="3"/>
      <c r="Z49" s="313"/>
      <c r="AA49" s="313"/>
      <c r="AB49" s="313"/>
      <c r="AC49" s="313"/>
      <c r="AD49" s="313"/>
      <c r="AE49" s="313"/>
      <c r="AF49" s="313"/>
      <c r="AG49" s="313"/>
      <c r="AH49" s="313"/>
      <c r="AI49" s="313"/>
      <c r="AJ49" s="313"/>
      <c r="AK49" s="313"/>
      <c r="AL49" s="313"/>
      <c r="AM49" s="313"/>
      <c r="AN49" s="313"/>
      <c r="AO49" s="313"/>
      <c r="AP49" s="313"/>
    </row>
    <row r="50" spans="1:42" ht="13.5" customHeight="1" x14ac:dyDescent="0.15">
      <c r="A50" s="218"/>
      <c r="B50" s="291"/>
      <c r="C50" s="166"/>
      <c r="D50" s="167"/>
      <c r="E50" s="167"/>
      <c r="F50" s="167"/>
      <c r="G50" s="167"/>
      <c r="H50" s="167"/>
      <c r="I50" s="167"/>
      <c r="J50" s="167"/>
      <c r="K50" s="161"/>
      <c r="L50" s="162"/>
      <c r="M50" s="11"/>
      <c r="N50" s="178"/>
      <c r="O50" s="178"/>
      <c r="P50" s="12"/>
      <c r="Q50" s="163"/>
      <c r="R50" s="163"/>
      <c r="S50" s="163"/>
      <c r="T50" s="292"/>
      <c r="U50" s="278"/>
      <c r="V50" s="211"/>
      <c r="Y50" s="213"/>
      <c r="Z50" s="213"/>
      <c r="AA50" s="213"/>
      <c r="AB50" s="213"/>
      <c r="AC50" s="213"/>
      <c r="AD50" s="213"/>
      <c r="AE50" s="213"/>
      <c r="AF50" s="213"/>
      <c r="AG50" s="213"/>
      <c r="AH50" s="213"/>
      <c r="AI50" s="213"/>
      <c r="AJ50" s="213"/>
      <c r="AK50" s="213"/>
      <c r="AL50" s="213"/>
      <c r="AM50" s="213"/>
      <c r="AN50" s="213"/>
      <c r="AO50" s="213"/>
      <c r="AP50" s="213"/>
    </row>
    <row r="51" spans="1:42" ht="13.5" customHeight="1" x14ac:dyDescent="0.15">
      <c r="A51" s="218">
        <v>8</v>
      </c>
      <c r="B51" s="289" t="str">
        <f>IFERROR(VLOOKUP($A51,男子入力シート!$D$10:$M$29,3,FALSE),"")</f>
        <v/>
      </c>
      <c r="C51" s="154" t="str">
        <f>IFERROR(VLOOKUP($A51,男子入力シート!$D$10:$M$29,7,FALSE),"")</f>
        <v/>
      </c>
      <c r="D51" s="155" t="str">
        <f>IFERROR(VLOOKUP($A$30,男子入力シート!$D$10:$M$29,3,FALSE),"")</f>
        <v/>
      </c>
      <c r="E51" s="155" t="str">
        <f>IFERROR(VLOOKUP($A$30,男子入力シート!$D$10:$M$29,3,FALSE),"")</f>
        <v/>
      </c>
      <c r="F51" s="155" t="str">
        <f>IFERROR(VLOOKUP($A$30,男子入力シート!$D$10:$M$29,3,FALSE),"")</f>
        <v/>
      </c>
      <c r="G51" s="155" t="str">
        <f>IFERROR(VLOOKUP($A$30,男子入力シート!$D$10:$M$29,3,FALSE),"")</f>
        <v/>
      </c>
      <c r="H51" s="155" t="str">
        <f>IFERROR(VLOOKUP($A$30,男子入力シート!$D$10:$M$29,3,FALSE),"")</f>
        <v/>
      </c>
      <c r="I51" s="155" t="str">
        <f>IFERROR(VLOOKUP($A$30,男子入力シート!$D$10:$M$29,3,FALSE),"")</f>
        <v/>
      </c>
      <c r="J51" s="156" t="str">
        <f>IFERROR(VLOOKUP($A$30,男子入力シート!$D$10:$M$29,3,FALSE),"")</f>
        <v/>
      </c>
      <c r="K51" s="157" t="str">
        <f>IFERROR(VLOOKUP($A51,男子入力シート!$D$10:$M$29,8,FALSE),"")</f>
        <v/>
      </c>
      <c r="L51" s="158"/>
      <c r="M51" s="170" t="str">
        <f>IFERROR(YEAR(VLOOKUP($A51,男子入力シート!$D$10:$M$29,9,FALSE)),"")</f>
        <v/>
      </c>
      <c r="N51" s="171"/>
      <c r="O51" s="171"/>
      <c r="P51" s="172"/>
      <c r="Q51" s="163" t="str">
        <f>IFERROR(VLOOKUP($A51,男子入力シート!$D$10:$M$29,10,FALSE),"")</f>
        <v/>
      </c>
      <c r="R51" s="163"/>
      <c r="S51" s="163"/>
      <c r="T51" s="292"/>
      <c r="U51" s="287" t="str">
        <f>IFERROR(VLOOKUP($A51,男子入力シート!$D$10:$M$29,2,FALSE),"")</f>
        <v/>
      </c>
      <c r="V51" s="224"/>
      <c r="Z51" s="213"/>
      <c r="AA51" s="213"/>
      <c r="AB51" s="213"/>
      <c r="AC51" s="213"/>
      <c r="AD51" s="213"/>
      <c r="AE51" s="213"/>
      <c r="AF51" s="213"/>
      <c r="AG51" s="213"/>
      <c r="AH51" s="213"/>
      <c r="AI51" s="213"/>
      <c r="AJ51" s="213"/>
      <c r="AK51" s="213"/>
      <c r="AL51" s="213"/>
      <c r="AM51" s="213"/>
      <c r="AN51" s="213"/>
      <c r="AO51" s="213"/>
      <c r="AP51" s="213"/>
    </row>
    <row r="52" spans="1:42" ht="13.5" customHeight="1" x14ac:dyDescent="0.15">
      <c r="A52" s="218"/>
      <c r="B52" s="290"/>
      <c r="C52" s="164" t="str">
        <f>IFERROR(VLOOKUP($A51,男子入力シート!$D$10:$M$29,6,FALSE),"")</f>
        <v/>
      </c>
      <c r="D52" s="165"/>
      <c r="E52" s="165"/>
      <c r="F52" s="165"/>
      <c r="G52" s="165"/>
      <c r="H52" s="165"/>
      <c r="I52" s="165"/>
      <c r="J52" s="165"/>
      <c r="K52" s="159"/>
      <c r="L52" s="160"/>
      <c r="M52" s="173" t="str">
        <f>IFERROR(VLOOKUP($A51,男子入力シート!$D$10:$M$29,9,FALSE),"")</f>
        <v/>
      </c>
      <c r="N52" s="174"/>
      <c r="O52" s="174"/>
      <c r="P52" s="175"/>
      <c r="Q52" s="163"/>
      <c r="R52" s="163"/>
      <c r="S52" s="163"/>
      <c r="T52" s="292"/>
      <c r="U52" s="228"/>
      <c r="V52" s="209"/>
    </row>
    <row r="53" spans="1:42" ht="13.5" customHeight="1" x14ac:dyDescent="0.15">
      <c r="A53" s="218"/>
      <c r="B53" s="291"/>
      <c r="C53" s="166"/>
      <c r="D53" s="167"/>
      <c r="E53" s="167"/>
      <c r="F53" s="167"/>
      <c r="G53" s="167"/>
      <c r="H53" s="167"/>
      <c r="I53" s="167"/>
      <c r="J53" s="167"/>
      <c r="K53" s="161"/>
      <c r="L53" s="162"/>
      <c r="M53" s="11"/>
      <c r="N53" s="178"/>
      <c r="O53" s="178"/>
      <c r="P53" s="12"/>
      <c r="Q53" s="163"/>
      <c r="R53" s="163"/>
      <c r="S53" s="163"/>
      <c r="T53" s="292"/>
      <c r="U53" s="278"/>
      <c r="V53" s="211"/>
      <c r="W53" s="3"/>
      <c r="Z53" s="1" t="s">
        <v>69</v>
      </c>
    </row>
    <row r="54" spans="1:42" ht="16.5" customHeight="1" x14ac:dyDescent="0.15">
      <c r="E54" s="2"/>
      <c r="F54" s="2"/>
      <c r="G54" s="2"/>
      <c r="H54" s="2"/>
      <c r="I54" s="2"/>
      <c r="J54" s="2"/>
      <c r="N54" s="2"/>
      <c r="O54" s="2"/>
      <c r="P54" s="2"/>
      <c r="Q54" s="2"/>
      <c r="R54" s="2"/>
      <c r="S54" s="2"/>
      <c r="Y54" s="2"/>
      <c r="Z54" s="1" t="s">
        <v>67</v>
      </c>
    </row>
    <row r="55" spans="1:42" ht="25.5" customHeight="1" x14ac:dyDescent="0.15">
      <c r="C55" s="3"/>
      <c r="E55" s="8" t="s">
        <v>33</v>
      </c>
      <c r="L55" s="3"/>
      <c r="M55" s="3"/>
      <c r="W55" s="3"/>
      <c r="X55" s="3"/>
      <c r="AF55" s="3"/>
      <c r="AG55" s="3"/>
    </row>
    <row r="56" spans="1:42" ht="16.5" customHeight="1" x14ac:dyDescent="0.15">
      <c r="E56" s="1" t="s">
        <v>20</v>
      </c>
    </row>
    <row r="57" spans="1:42" ht="5.25" customHeight="1" x14ac:dyDescent="0.15"/>
    <row r="58" spans="1:42" ht="24.75" customHeight="1" x14ac:dyDescent="0.15">
      <c r="G58" s="1">
        <f>共通入力!B22</f>
        <v>0</v>
      </c>
      <c r="S58" s="176" t="s">
        <v>28</v>
      </c>
      <c r="T58" s="176"/>
      <c r="U58" s="176"/>
      <c r="V58" s="176"/>
      <c r="W58" s="176"/>
      <c r="X58" s="176"/>
      <c r="Y58" s="176"/>
      <c r="Z58" s="177">
        <f>共通入力!B7</f>
        <v>0</v>
      </c>
      <c r="AA58" s="177"/>
      <c r="AB58" s="177"/>
      <c r="AC58" s="177"/>
      <c r="AD58" s="177"/>
      <c r="AE58" s="177"/>
      <c r="AF58" s="177"/>
      <c r="AG58" s="177"/>
      <c r="AH58" s="177"/>
      <c r="AI58" s="177"/>
      <c r="AJ58" s="177"/>
      <c r="AK58" s="177"/>
    </row>
    <row r="59" spans="1:42" ht="24.75" customHeight="1" x14ac:dyDescent="0.15">
      <c r="G59" s="168">
        <f>共通入力!B4</f>
        <v>0</v>
      </c>
      <c r="H59" s="168"/>
      <c r="I59" s="168"/>
      <c r="J59" s="168"/>
      <c r="K59" s="168"/>
      <c r="L59" s="168"/>
      <c r="M59" s="168"/>
      <c r="N59" s="168"/>
      <c r="O59" s="168"/>
      <c r="P59" s="168"/>
      <c r="Q59" s="168"/>
      <c r="R59" s="168"/>
      <c r="S59" s="169" t="s">
        <v>21</v>
      </c>
      <c r="T59" s="169"/>
      <c r="U59" s="169"/>
      <c r="V59" s="169"/>
      <c r="W59" s="169"/>
      <c r="X59" s="169"/>
      <c r="Y59" s="169"/>
      <c r="Z59" s="168">
        <f>共通入力!B6</f>
        <v>0</v>
      </c>
      <c r="AA59" s="168"/>
      <c r="AB59" s="168"/>
      <c r="AC59" s="168"/>
      <c r="AD59" s="168"/>
      <c r="AE59" s="168"/>
      <c r="AF59" s="168"/>
      <c r="AG59" s="168"/>
      <c r="AH59" s="168"/>
      <c r="AI59" s="168"/>
      <c r="AJ59" s="168"/>
      <c r="AK59" s="168"/>
      <c r="AM59" s="1" t="s">
        <v>22</v>
      </c>
    </row>
    <row r="60" spans="1:42" ht="24.75" customHeight="1" x14ac:dyDescent="0.15">
      <c r="F60" s="1" t="s">
        <v>23</v>
      </c>
    </row>
    <row r="61" spans="1:42" ht="11.25" customHeight="1" x14ac:dyDescent="0.15">
      <c r="B61" s="202" t="str">
        <f>"第"&amp;共通入力!$A$1&amp;"回 全九州高等学校空手道新人大会　兼"</f>
        <v>第45回 全九州高等学校空手道新人大会　兼</v>
      </c>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row>
    <row r="62" spans="1:42" ht="11.25" customHeight="1" x14ac:dyDescent="0.15">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row>
    <row r="63" spans="1:42" ht="11.25" customHeight="1" x14ac:dyDescent="0.15">
      <c r="B63" s="202" t="str">
        <f>"第"&amp;共通入力!$A$1&amp;"回 全国高等学校空手道選抜大会予選会"</f>
        <v>第45回 全国高等学校空手道選抜大会予選会</v>
      </c>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P63" s="202"/>
    </row>
    <row r="64" spans="1:42" ht="11.25" customHeight="1" x14ac:dyDescent="0.15">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row>
    <row r="65" spans="2:42" ht="11.25" customHeight="1" x14ac:dyDescent="0.15">
      <c r="B65" s="202" t="s">
        <v>0</v>
      </c>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row>
    <row r="66" spans="2:42" ht="11.25" customHeight="1" x14ac:dyDescent="0.15">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row>
    <row r="67" spans="2:42" ht="9.75" customHeight="1" thickBot="1" x14ac:dyDescent="0.2"/>
    <row r="68" spans="2:42" ht="13.5" customHeight="1" x14ac:dyDescent="0.15">
      <c r="B68" s="205" t="s">
        <v>3</v>
      </c>
      <c r="C68" s="206"/>
      <c r="D68" s="206"/>
      <c r="E68" s="206"/>
      <c r="F68" s="207"/>
      <c r="G68" s="229">
        <f>共通入力!$B$5</f>
        <v>0</v>
      </c>
      <c r="H68" s="230"/>
      <c r="I68" s="230"/>
      <c r="J68" s="230"/>
      <c r="K68" s="230"/>
      <c r="L68" s="230"/>
      <c r="M68" s="230"/>
      <c r="N68" s="230"/>
      <c r="O68" s="230"/>
      <c r="P68" s="230"/>
      <c r="Q68" s="230"/>
      <c r="R68" s="230"/>
      <c r="S68" s="230"/>
      <c r="T68" s="230"/>
      <c r="U68" s="230"/>
      <c r="V68" s="230"/>
      <c r="W68" s="230"/>
      <c r="X68" s="231"/>
      <c r="Y68" s="274" t="s">
        <v>28</v>
      </c>
      <c r="Z68" s="275"/>
      <c r="AA68" s="275"/>
      <c r="AB68" s="275"/>
      <c r="AC68" s="276"/>
      <c r="AD68" s="229">
        <f>共通入力!$B$7</f>
        <v>0</v>
      </c>
      <c r="AE68" s="230"/>
      <c r="AF68" s="230"/>
      <c r="AG68" s="230"/>
      <c r="AH68" s="230"/>
      <c r="AI68" s="230"/>
      <c r="AJ68" s="230"/>
      <c r="AK68" s="230"/>
      <c r="AL68" s="230"/>
      <c r="AM68" s="230"/>
      <c r="AN68" s="230"/>
      <c r="AO68" s="230"/>
      <c r="AP68" s="277"/>
    </row>
    <row r="69" spans="2:42" ht="16.5" customHeight="1" x14ac:dyDescent="0.15">
      <c r="B69" s="208" t="s">
        <v>4</v>
      </c>
      <c r="C69" s="169"/>
      <c r="D69" s="169"/>
      <c r="E69" s="169"/>
      <c r="F69" s="209"/>
      <c r="G69" s="228">
        <f>共通入力!$B$4</f>
        <v>0</v>
      </c>
      <c r="H69" s="169"/>
      <c r="I69" s="169"/>
      <c r="J69" s="169"/>
      <c r="K69" s="169"/>
      <c r="L69" s="169"/>
      <c r="M69" s="169"/>
      <c r="N69" s="169"/>
      <c r="O69" s="169"/>
      <c r="P69" s="169"/>
      <c r="Q69" s="169"/>
      <c r="R69" s="169"/>
      <c r="S69" s="169"/>
      <c r="T69" s="169"/>
      <c r="U69" s="169"/>
      <c r="V69" s="169"/>
      <c r="W69" s="169"/>
      <c r="X69" s="209"/>
      <c r="Y69" s="228" t="s">
        <v>31</v>
      </c>
      <c r="Z69" s="169"/>
      <c r="AA69" s="169"/>
      <c r="AB69" s="169"/>
      <c r="AC69" s="209"/>
      <c r="AD69" s="228">
        <f>共通入力!$B$6</f>
        <v>0</v>
      </c>
      <c r="AE69" s="169"/>
      <c r="AF69" s="169"/>
      <c r="AG69" s="169"/>
      <c r="AH69" s="169"/>
      <c r="AI69" s="169"/>
      <c r="AJ69" s="169"/>
      <c r="AK69" s="169"/>
      <c r="AL69" s="169"/>
      <c r="AM69" s="169"/>
      <c r="AN69" s="169"/>
      <c r="AO69" s="169"/>
      <c r="AP69" s="279"/>
    </row>
    <row r="70" spans="2:42" ht="16.5" customHeight="1" x14ac:dyDescent="0.15">
      <c r="B70" s="210"/>
      <c r="C70" s="168"/>
      <c r="D70" s="168"/>
      <c r="E70" s="168"/>
      <c r="F70" s="211"/>
      <c r="G70" s="225" t="s">
        <v>5</v>
      </c>
      <c r="H70" s="226"/>
      <c r="I70" s="226"/>
      <c r="J70" s="226"/>
      <c r="K70" s="226"/>
      <c r="L70" s="226"/>
      <c r="M70" s="226"/>
      <c r="N70" s="226"/>
      <c r="O70" s="226"/>
      <c r="P70" s="226"/>
      <c r="Q70" s="226"/>
      <c r="R70" s="226"/>
      <c r="S70" s="226"/>
      <c r="T70" s="226"/>
      <c r="U70" s="226"/>
      <c r="V70" s="226"/>
      <c r="W70" s="226"/>
      <c r="X70" s="227"/>
      <c r="Y70" s="278"/>
      <c r="Z70" s="168"/>
      <c r="AA70" s="168"/>
      <c r="AB70" s="168"/>
      <c r="AC70" s="211"/>
      <c r="AD70" s="278"/>
      <c r="AE70" s="168"/>
      <c r="AF70" s="168"/>
      <c r="AG70" s="168"/>
      <c r="AH70" s="168"/>
      <c r="AI70" s="168"/>
      <c r="AJ70" s="168"/>
      <c r="AK70" s="168"/>
      <c r="AL70" s="168"/>
      <c r="AM70" s="168"/>
      <c r="AN70" s="168"/>
      <c r="AO70" s="168"/>
      <c r="AP70" s="280"/>
    </row>
    <row r="71" spans="2:42" ht="13.5" customHeight="1" x14ac:dyDescent="0.15">
      <c r="B71" s="222" t="s">
        <v>6</v>
      </c>
      <c r="C71" s="223"/>
      <c r="D71" s="223"/>
      <c r="E71" s="223"/>
      <c r="F71" s="224"/>
      <c r="G71" s="212" t="str">
        <f>"〒"&amp;共通入力!$B$8</f>
        <v>〒</v>
      </c>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4"/>
    </row>
    <row r="72" spans="2:42" ht="13.5" customHeight="1" x14ac:dyDescent="0.15">
      <c r="B72" s="208"/>
      <c r="C72" s="169"/>
      <c r="D72" s="169"/>
      <c r="E72" s="169"/>
      <c r="F72" s="209"/>
      <c r="G72" s="215" t="str">
        <f>"　　"&amp;共通入力!$B$9</f>
        <v>　　</v>
      </c>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7"/>
    </row>
    <row r="73" spans="2:42" ht="13.5" customHeight="1" x14ac:dyDescent="0.15">
      <c r="B73" s="208" t="s">
        <v>7</v>
      </c>
      <c r="C73" s="169"/>
      <c r="D73" s="169"/>
      <c r="E73" s="169"/>
      <c r="F73" s="209"/>
      <c r="G73" s="212" t="str">
        <f>"　　ＴＥＬ："&amp;共通入力!$B$10&amp;"　　　ＦＡＸ："&amp;共通入力!$B$11</f>
        <v>　　ＴＥＬ：　　　ＦＡＸ：</v>
      </c>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3"/>
      <c r="AP73" s="214"/>
    </row>
    <row r="74" spans="2:42" ht="10.5" customHeight="1" x14ac:dyDescent="0.15">
      <c r="B74" s="232" t="s">
        <v>28</v>
      </c>
      <c r="C74" s="233"/>
      <c r="D74" s="233"/>
      <c r="E74" s="233"/>
      <c r="F74" s="234"/>
      <c r="G74" s="281">
        <f>共通入力!$B$13</f>
        <v>0</v>
      </c>
      <c r="H74" s="282"/>
      <c r="I74" s="282"/>
      <c r="J74" s="282"/>
      <c r="K74" s="282"/>
      <c r="L74" s="282"/>
      <c r="M74" s="282"/>
      <c r="N74" s="282"/>
      <c r="O74" s="282"/>
      <c r="P74" s="282"/>
      <c r="Q74" s="282"/>
      <c r="R74" s="282"/>
      <c r="S74" s="283"/>
      <c r="T74" s="256" t="s">
        <v>38</v>
      </c>
      <c r="U74" s="257"/>
      <c r="V74" s="257"/>
      <c r="W74" s="257"/>
      <c r="X74" s="257"/>
      <c r="Y74" s="258"/>
      <c r="Z74" s="245" t="s">
        <v>8</v>
      </c>
      <c r="AA74" s="245"/>
      <c r="AB74" s="245"/>
      <c r="AC74" s="245"/>
      <c r="AD74" s="245"/>
      <c r="AE74" s="246"/>
      <c r="AF74" s="218" t="str">
        <f>IF(共通入力!$B$14="","",共通入力!$B$14)</f>
        <v/>
      </c>
      <c r="AG74" s="218"/>
      <c r="AH74" s="218"/>
      <c r="AI74" s="218"/>
      <c r="AJ74" s="218"/>
      <c r="AK74" s="218"/>
      <c r="AL74" s="218"/>
      <c r="AM74" s="218"/>
      <c r="AN74" s="218"/>
      <c r="AO74" s="218"/>
      <c r="AP74" s="219"/>
    </row>
    <row r="75" spans="2:42" ht="10.5" customHeight="1" x14ac:dyDescent="0.15">
      <c r="B75" s="208" t="s">
        <v>30</v>
      </c>
      <c r="C75" s="169"/>
      <c r="D75" s="169"/>
      <c r="E75" s="169"/>
      <c r="F75" s="209"/>
      <c r="G75" s="228">
        <f>共通入力!$B$12</f>
        <v>0</v>
      </c>
      <c r="H75" s="169"/>
      <c r="I75" s="169"/>
      <c r="J75" s="169"/>
      <c r="K75" s="169"/>
      <c r="L75" s="169"/>
      <c r="M75" s="169"/>
      <c r="N75" s="169"/>
      <c r="O75" s="169"/>
      <c r="P75" s="169"/>
      <c r="Q75" s="169"/>
      <c r="R75" s="169"/>
      <c r="S75" s="209"/>
      <c r="T75" s="259"/>
      <c r="U75" s="260"/>
      <c r="V75" s="260"/>
      <c r="W75" s="260"/>
      <c r="X75" s="260"/>
      <c r="Y75" s="261"/>
      <c r="Z75" s="248"/>
      <c r="AA75" s="248"/>
      <c r="AB75" s="248"/>
      <c r="AC75" s="248"/>
      <c r="AD75" s="248"/>
      <c r="AE75" s="249"/>
      <c r="AF75" s="218"/>
      <c r="AG75" s="218"/>
      <c r="AH75" s="218"/>
      <c r="AI75" s="218"/>
      <c r="AJ75" s="218"/>
      <c r="AK75" s="218"/>
      <c r="AL75" s="218"/>
      <c r="AM75" s="218"/>
      <c r="AN75" s="218"/>
      <c r="AO75" s="218"/>
      <c r="AP75" s="219"/>
    </row>
    <row r="76" spans="2:42" ht="10.5" customHeight="1" x14ac:dyDescent="0.15">
      <c r="B76" s="208"/>
      <c r="C76" s="169"/>
      <c r="D76" s="169"/>
      <c r="E76" s="169"/>
      <c r="F76" s="209"/>
      <c r="G76" s="228"/>
      <c r="H76" s="169"/>
      <c r="I76" s="169"/>
      <c r="J76" s="169"/>
      <c r="K76" s="169"/>
      <c r="L76" s="169"/>
      <c r="M76" s="169"/>
      <c r="N76" s="169"/>
      <c r="O76" s="169"/>
      <c r="P76" s="169"/>
      <c r="Q76" s="169"/>
      <c r="R76" s="169"/>
      <c r="S76" s="209"/>
      <c r="T76" s="259"/>
      <c r="U76" s="260"/>
      <c r="V76" s="260"/>
      <c r="W76" s="260"/>
      <c r="X76" s="260"/>
      <c r="Y76" s="261"/>
      <c r="Z76" s="248"/>
      <c r="AA76" s="248"/>
      <c r="AB76" s="248"/>
      <c r="AC76" s="248"/>
      <c r="AD76" s="248"/>
      <c r="AE76" s="249"/>
      <c r="AF76" s="218"/>
      <c r="AG76" s="218"/>
      <c r="AH76" s="218"/>
      <c r="AI76" s="218"/>
      <c r="AJ76" s="218"/>
      <c r="AK76" s="218"/>
      <c r="AL76" s="218"/>
      <c r="AM76" s="218"/>
      <c r="AN76" s="218"/>
      <c r="AO76" s="218"/>
      <c r="AP76" s="219"/>
    </row>
    <row r="77" spans="2:42" ht="10.5" customHeight="1" x14ac:dyDescent="0.15">
      <c r="B77" s="210"/>
      <c r="C77" s="168"/>
      <c r="D77" s="168"/>
      <c r="E77" s="168"/>
      <c r="F77" s="211"/>
      <c r="G77" s="278"/>
      <c r="H77" s="168"/>
      <c r="I77" s="168"/>
      <c r="J77" s="168"/>
      <c r="K77" s="168"/>
      <c r="L77" s="168"/>
      <c r="M77" s="168"/>
      <c r="N77" s="168"/>
      <c r="O77" s="168"/>
      <c r="P77" s="168"/>
      <c r="Q77" s="168"/>
      <c r="R77" s="168"/>
      <c r="S77" s="211"/>
      <c r="T77" s="262"/>
      <c r="U77" s="263"/>
      <c r="V77" s="263"/>
      <c r="W77" s="263"/>
      <c r="X77" s="263"/>
      <c r="Y77" s="264"/>
      <c r="Z77" s="251"/>
      <c r="AA77" s="251"/>
      <c r="AB77" s="251"/>
      <c r="AC77" s="251"/>
      <c r="AD77" s="251"/>
      <c r="AE77" s="252"/>
      <c r="AF77" s="218"/>
      <c r="AG77" s="218"/>
      <c r="AH77" s="218"/>
      <c r="AI77" s="218"/>
      <c r="AJ77" s="218"/>
      <c r="AK77" s="218"/>
      <c r="AL77" s="218"/>
      <c r="AM77" s="218"/>
      <c r="AN77" s="218"/>
      <c r="AO77" s="218"/>
      <c r="AP77" s="219"/>
    </row>
    <row r="78" spans="2:42" ht="10.5" customHeight="1" x14ac:dyDescent="0.15">
      <c r="B78" s="235" t="s">
        <v>28</v>
      </c>
      <c r="C78" s="236"/>
      <c r="D78" s="236"/>
      <c r="E78" s="236"/>
      <c r="F78" s="237"/>
      <c r="G78" s="284" t="str">
        <f>IF(共通入力!$B$19="",IF(共通入力!$B$16="","",共通入力!$B$16),共通入力!$B$19)</f>
        <v/>
      </c>
      <c r="H78" s="285"/>
      <c r="I78" s="285"/>
      <c r="J78" s="285"/>
      <c r="K78" s="285"/>
      <c r="L78" s="285"/>
      <c r="M78" s="285"/>
      <c r="N78" s="285"/>
      <c r="O78" s="285"/>
      <c r="P78" s="285"/>
      <c r="Q78" s="285"/>
      <c r="R78" s="285"/>
      <c r="S78" s="286"/>
      <c r="T78" s="287" t="str">
        <f>IF(共通入力!$B$20="",IF(共通入力!$B$17="","",共通入力!$B$17),共通入力!$B$20)</f>
        <v/>
      </c>
      <c r="U78" s="223"/>
      <c r="V78" s="223"/>
      <c r="W78" s="223"/>
      <c r="X78" s="223"/>
      <c r="Y78" s="224"/>
      <c r="Z78" s="245" t="s">
        <v>10</v>
      </c>
      <c r="AA78" s="245"/>
      <c r="AB78" s="245"/>
      <c r="AC78" s="245"/>
      <c r="AD78" s="245"/>
      <c r="AE78" s="246"/>
      <c r="AF78" s="218" t="str">
        <f>IF(共通入力!$B$21="","",共通入力!$B$21)</f>
        <v/>
      </c>
      <c r="AG78" s="218"/>
      <c r="AH78" s="218"/>
      <c r="AI78" s="218"/>
      <c r="AJ78" s="218"/>
      <c r="AK78" s="218"/>
      <c r="AL78" s="218"/>
      <c r="AM78" s="218"/>
      <c r="AN78" s="218"/>
      <c r="AO78" s="218"/>
      <c r="AP78" s="219"/>
    </row>
    <row r="79" spans="2:42" ht="10.5" customHeight="1" x14ac:dyDescent="0.15">
      <c r="B79" s="208" t="s">
        <v>9</v>
      </c>
      <c r="C79" s="169"/>
      <c r="D79" s="169"/>
      <c r="E79" s="169"/>
      <c r="F79" s="209"/>
      <c r="G79" s="241" t="str">
        <f>IF(共通入力!$B$18="",IF(共通入力!$B$15="","",共通入力!$B$15),共通入力!$B$18)</f>
        <v/>
      </c>
      <c r="H79" s="242"/>
      <c r="I79" s="242"/>
      <c r="J79" s="242"/>
      <c r="K79" s="242"/>
      <c r="L79" s="242"/>
      <c r="M79" s="242"/>
      <c r="N79" s="242"/>
      <c r="O79" s="242"/>
      <c r="P79" s="242"/>
      <c r="Q79" s="242"/>
      <c r="R79" s="242"/>
      <c r="S79" s="242"/>
      <c r="T79" s="228"/>
      <c r="U79" s="169"/>
      <c r="V79" s="169"/>
      <c r="W79" s="169"/>
      <c r="X79" s="169"/>
      <c r="Y79" s="209"/>
      <c r="Z79" s="248"/>
      <c r="AA79" s="248"/>
      <c r="AB79" s="248"/>
      <c r="AC79" s="248"/>
      <c r="AD79" s="248"/>
      <c r="AE79" s="249"/>
      <c r="AF79" s="218"/>
      <c r="AG79" s="218"/>
      <c r="AH79" s="218"/>
      <c r="AI79" s="218"/>
      <c r="AJ79" s="218"/>
      <c r="AK79" s="218"/>
      <c r="AL79" s="218"/>
      <c r="AM79" s="218"/>
      <c r="AN79" s="218"/>
      <c r="AO79" s="218"/>
      <c r="AP79" s="219"/>
    </row>
    <row r="80" spans="2:42" ht="10.5" customHeight="1" x14ac:dyDescent="0.15">
      <c r="B80" s="208"/>
      <c r="C80" s="169"/>
      <c r="D80" s="169"/>
      <c r="E80" s="169"/>
      <c r="F80" s="209"/>
      <c r="G80" s="241"/>
      <c r="H80" s="242"/>
      <c r="I80" s="242"/>
      <c r="J80" s="242"/>
      <c r="K80" s="242"/>
      <c r="L80" s="242"/>
      <c r="M80" s="242"/>
      <c r="N80" s="242"/>
      <c r="O80" s="242"/>
      <c r="P80" s="242"/>
      <c r="Q80" s="242"/>
      <c r="R80" s="242"/>
      <c r="S80" s="242"/>
      <c r="T80" s="228"/>
      <c r="U80" s="169"/>
      <c r="V80" s="169"/>
      <c r="W80" s="169"/>
      <c r="X80" s="169"/>
      <c r="Y80" s="209"/>
      <c r="Z80" s="248"/>
      <c r="AA80" s="248"/>
      <c r="AB80" s="248"/>
      <c r="AC80" s="248"/>
      <c r="AD80" s="248"/>
      <c r="AE80" s="249"/>
      <c r="AF80" s="218"/>
      <c r="AG80" s="218"/>
      <c r="AH80" s="218"/>
      <c r="AI80" s="218"/>
      <c r="AJ80" s="218"/>
      <c r="AK80" s="218"/>
      <c r="AL80" s="218"/>
      <c r="AM80" s="218"/>
      <c r="AN80" s="218"/>
      <c r="AO80" s="218"/>
      <c r="AP80" s="219"/>
    </row>
    <row r="81" spans="1:43" ht="10.5" customHeight="1" thickBot="1" x14ac:dyDescent="0.2">
      <c r="B81" s="238"/>
      <c r="C81" s="239"/>
      <c r="D81" s="239"/>
      <c r="E81" s="239"/>
      <c r="F81" s="240"/>
      <c r="G81" s="243"/>
      <c r="H81" s="106"/>
      <c r="I81" s="106"/>
      <c r="J81" s="106"/>
      <c r="K81" s="106"/>
      <c r="L81" s="106"/>
      <c r="M81" s="106"/>
      <c r="N81" s="106"/>
      <c r="O81" s="106"/>
      <c r="P81" s="106"/>
      <c r="Q81" s="106"/>
      <c r="R81" s="106"/>
      <c r="S81" s="106"/>
      <c r="T81" s="288"/>
      <c r="U81" s="239"/>
      <c r="V81" s="239"/>
      <c r="W81" s="239"/>
      <c r="X81" s="239"/>
      <c r="Y81" s="240"/>
      <c r="Z81" s="254"/>
      <c r="AA81" s="254"/>
      <c r="AB81" s="254"/>
      <c r="AC81" s="254"/>
      <c r="AD81" s="254"/>
      <c r="AE81" s="255"/>
      <c r="AF81" s="220"/>
      <c r="AG81" s="220"/>
      <c r="AH81" s="220"/>
      <c r="AI81" s="220"/>
      <c r="AJ81" s="220"/>
      <c r="AK81" s="220"/>
      <c r="AL81" s="220"/>
      <c r="AM81" s="220"/>
      <c r="AN81" s="220"/>
      <c r="AO81" s="220"/>
      <c r="AP81" s="221"/>
    </row>
    <row r="82" spans="1:43" ht="7.5" customHeight="1" thickBot="1" x14ac:dyDescent="0.2">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row>
    <row r="83" spans="1:43" ht="19.5" customHeight="1" thickBot="1" x14ac:dyDescent="0.2">
      <c r="B83" s="145" t="s">
        <v>24</v>
      </c>
      <c r="C83" s="146"/>
      <c r="D83" s="146"/>
      <c r="E83" s="302" t="s">
        <v>39</v>
      </c>
      <c r="F83" s="302"/>
      <c r="G83" s="302"/>
      <c r="H83" s="302"/>
      <c r="I83" s="302"/>
      <c r="J83" s="302"/>
      <c r="K83" s="302"/>
      <c r="L83" s="302"/>
      <c r="M83" s="302"/>
      <c r="N83" s="302"/>
      <c r="O83" s="302"/>
      <c r="P83" s="302"/>
      <c r="Q83" s="302"/>
      <c r="R83" s="302"/>
      <c r="S83" s="303"/>
      <c r="AG83" s="145" t="s">
        <v>2</v>
      </c>
      <c r="AH83" s="146"/>
      <c r="AI83" s="146"/>
      <c r="AJ83" s="149">
        <f>共通入力!$B$3</f>
        <v>0</v>
      </c>
      <c r="AK83" s="149"/>
      <c r="AL83" s="149"/>
      <c r="AM83" s="149"/>
      <c r="AN83" s="149"/>
      <c r="AO83" s="149"/>
      <c r="AP83" s="150"/>
    </row>
    <row r="84" spans="1:43" ht="9.75" customHeight="1" x14ac:dyDescent="0.15">
      <c r="M84" s="3"/>
      <c r="N84" s="3"/>
      <c r="O84" s="3"/>
      <c r="P84" s="3"/>
      <c r="Q84" s="3"/>
      <c r="R84" s="3"/>
      <c r="S84" s="3"/>
      <c r="T84" s="3"/>
      <c r="U84" s="3"/>
      <c r="V84" s="3"/>
      <c r="W84" s="3"/>
      <c r="X84" s="3"/>
      <c r="Y84" s="3"/>
      <c r="Z84" s="3"/>
      <c r="AA84" s="3"/>
      <c r="AB84" s="3"/>
      <c r="AC84" s="3"/>
      <c r="AD84" s="3"/>
    </row>
    <row r="85" spans="1:43" ht="19.5" customHeight="1" x14ac:dyDescent="0.15">
      <c r="C85" s="3" t="s">
        <v>25</v>
      </c>
      <c r="D85" s="3"/>
      <c r="Y85" s="1" t="s">
        <v>26</v>
      </c>
    </row>
    <row r="86" spans="1:43" ht="9.75" customHeight="1" x14ac:dyDescent="0.15"/>
    <row r="87" spans="1:43" ht="13.5" customHeight="1" x14ac:dyDescent="0.15">
      <c r="A87" s="218" t="s">
        <v>90</v>
      </c>
      <c r="B87" s="304" t="s">
        <v>12</v>
      </c>
      <c r="C87" s="199" t="s">
        <v>14</v>
      </c>
      <c r="D87" s="200"/>
      <c r="E87" s="200"/>
      <c r="F87" s="200"/>
      <c r="G87" s="200"/>
      <c r="H87" s="200"/>
      <c r="I87" s="200"/>
      <c r="J87" s="201"/>
      <c r="K87" s="157" t="s">
        <v>15</v>
      </c>
      <c r="L87" s="158"/>
      <c r="M87" s="179" t="s">
        <v>16</v>
      </c>
      <c r="N87" s="179"/>
      <c r="O87" s="179"/>
      <c r="P87" s="179"/>
      <c r="Q87" s="179" t="s">
        <v>17</v>
      </c>
      <c r="R87" s="179"/>
      <c r="S87" s="179"/>
      <c r="T87" s="179"/>
      <c r="U87" s="307" t="s">
        <v>36</v>
      </c>
      <c r="V87" s="308"/>
      <c r="X87" s="304" t="s">
        <v>12</v>
      </c>
      <c r="Y87" s="199" t="s">
        <v>14</v>
      </c>
      <c r="Z87" s="200"/>
      <c r="AA87" s="200"/>
      <c r="AB87" s="200"/>
      <c r="AC87" s="200"/>
      <c r="AD87" s="200"/>
      <c r="AE87" s="200"/>
      <c r="AF87" s="201"/>
      <c r="AG87" s="157" t="s">
        <v>15</v>
      </c>
      <c r="AH87" s="158"/>
      <c r="AI87" s="179" t="s">
        <v>16</v>
      </c>
      <c r="AJ87" s="179"/>
      <c r="AK87" s="179"/>
      <c r="AL87" s="179"/>
      <c r="AM87" s="179" t="s">
        <v>17</v>
      </c>
      <c r="AN87" s="179"/>
      <c r="AO87" s="179"/>
      <c r="AP87" s="179"/>
      <c r="AQ87" s="218" t="s">
        <v>90</v>
      </c>
    </row>
    <row r="88" spans="1:43" ht="13.5" customHeight="1" x14ac:dyDescent="0.15">
      <c r="A88" s="218"/>
      <c r="B88" s="305"/>
      <c r="C88" s="180" t="s">
        <v>18</v>
      </c>
      <c r="D88" s="181"/>
      <c r="E88" s="181"/>
      <c r="F88" s="181"/>
      <c r="G88" s="181"/>
      <c r="H88" s="181"/>
      <c r="I88" s="181"/>
      <c r="J88" s="181"/>
      <c r="K88" s="159"/>
      <c r="L88" s="160"/>
      <c r="M88" s="179"/>
      <c r="N88" s="179"/>
      <c r="O88" s="179"/>
      <c r="P88" s="179"/>
      <c r="Q88" s="179"/>
      <c r="R88" s="179"/>
      <c r="S88" s="179"/>
      <c r="T88" s="179"/>
      <c r="U88" s="309"/>
      <c r="V88" s="310"/>
      <c r="X88" s="305"/>
      <c r="Y88" s="180" t="s">
        <v>18</v>
      </c>
      <c r="Z88" s="181"/>
      <c r="AA88" s="181"/>
      <c r="AB88" s="181"/>
      <c r="AC88" s="181"/>
      <c r="AD88" s="181"/>
      <c r="AE88" s="181"/>
      <c r="AF88" s="181"/>
      <c r="AG88" s="159"/>
      <c r="AH88" s="160"/>
      <c r="AI88" s="179"/>
      <c r="AJ88" s="179"/>
      <c r="AK88" s="179"/>
      <c r="AL88" s="179"/>
      <c r="AM88" s="179"/>
      <c r="AN88" s="179"/>
      <c r="AO88" s="179"/>
      <c r="AP88" s="179"/>
      <c r="AQ88" s="218"/>
    </row>
    <row r="89" spans="1:43" ht="13.5" customHeight="1" x14ac:dyDescent="0.15">
      <c r="A89" s="218"/>
      <c r="B89" s="306"/>
      <c r="C89" s="182"/>
      <c r="D89" s="183"/>
      <c r="E89" s="183"/>
      <c r="F89" s="183"/>
      <c r="G89" s="183"/>
      <c r="H89" s="183"/>
      <c r="I89" s="183"/>
      <c r="J89" s="183"/>
      <c r="K89" s="161"/>
      <c r="L89" s="162"/>
      <c r="M89" s="179"/>
      <c r="N89" s="179"/>
      <c r="O89" s="179"/>
      <c r="P89" s="179"/>
      <c r="Q89" s="179"/>
      <c r="R89" s="179"/>
      <c r="S89" s="179"/>
      <c r="T89" s="179"/>
      <c r="U89" s="311"/>
      <c r="V89" s="312"/>
      <c r="X89" s="306"/>
      <c r="Y89" s="182"/>
      <c r="Z89" s="183"/>
      <c r="AA89" s="183"/>
      <c r="AB89" s="183"/>
      <c r="AC89" s="183"/>
      <c r="AD89" s="183"/>
      <c r="AE89" s="183"/>
      <c r="AF89" s="183"/>
      <c r="AG89" s="161"/>
      <c r="AH89" s="162"/>
      <c r="AI89" s="179"/>
      <c r="AJ89" s="179"/>
      <c r="AK89" s="179"/>
      <c r="AL89" s="179"/>
      <c r="AM89" s="179"/>
      <c r="AN89" s="179"/>
      <c r="AO89" s="179"/>
      <c r="AP89" s="179"/>
      <c r="AQ89" s="218"/>
    </row>
    <row r="90" spans="1:43" ht="13.5" customHeight="1" x14ac:dyDescent="0.15">
      <c r="A90" s="218">
        <v>1</v>
      </c>
      <c r="B90" s="289" t="str">
        <f>IFERROR(VLOOKUP($A90,女子入力シート!$D$10:$M$29,3,FALSE),"")</f>
        <v/>
      </c>
      <c r="C90" s="154" t="str">
        <f>IFERROR(VLOOKUP($A90,女子入力シート!$D$10:$M$29,7,FALSE),"")</f>
        <v/>
      </c>
      <c r="D90" s="155" t="str">
        <f>IFERROR(VLOOKUP($A$30,男子入力シート!$D$10:$M$29,3,FALSE),"")</f>
        <v/>
      </c>
      <c r="E90" s="155" t="str">
        <f>IFERROR(VLOOKUP($A$30,男子入力シート!$D$10:$M$29,3,FALSE),"")</f>
        <v/>
      </c>
      <c r="F90" s="155" t="str">
        <f>IFERROR(VLOOKUP($A$30,男子入力シート!$D$10:$M$29,3,FALSE),"")</f>
        <v/>
      </c>
      <c r="G90" s="155" t="str">
        <f>IFERROR(VLOOKUP($A$30,男子入力シート!$D$10:$M$29,3,FALSE),"")</f>
        <v/>
      </c>
      <c r="H90" s="155" t="str">
        <f>IFERROR(VLOOKUP($A$30,男子入力シート!$D$10:$M$29,3,FALSE),"")</f>
        <v/>
      </c>
      <c r="I90" s="155" t="str">
        <f>IFERROR(VLOOKUP($A$30,男子入力シート!$D$10:$M$29,3,FALSE),"")</f>
        <v/>
      </c>
      <c r="J90" s="156" t="str">
        <f>IFERROR(VLOOKUP($A$30,男子入力シート!$D$10:$M$29,3,FALSE),"")</f>
        <v/>
      </c>
      <c r="K90" s="157" t="str">
        <f>IFERROR(VLOOKUP($A90,女子入力シート!$D$10:$M$29,8,FALSE),"")</f>
        <v/>
      </c>
      <c r="L90" s="158"/>
      <c r="M90" s="170" t="str">
        <f>IFERROR(YEAR(VLOOKUP($A90,女子入力シート!$D$10:$M$29,9,FALSE)),"")</f>
        <v/>
      </c>
      <c r="N90" s="171"/>
      <c r="O90" s="171"/>
      <c r="P90" s="172"/>
      <c r="Q90" s="163" t="str">
        <f>IFERROR(VLOOKUP($A90,女子入力シート!$D$10:$M$29,10,FALSE),"")</f>
        <v/>
      </c>
      <c r="R90" s="163"/>
      <c r="S90" s="163"/>
      <c r="T90" s="292"/>
      <c r="U90" s="287" t="str">
        <f>IFERROR(VLOOKUP($A90,女子入力シート!$D$10:$M$29,2,FALSE),"")</f>
        <v/>
      </c>
      <c r="V90" s="224"/>
      <c r="X90" s="289" t="str">
        <f>IFERROR(VLOOKUP($AQ90,女子入力シート!$G$10:$M$29,2,FALSE),"")</f>
        <v/>
      </c>
      <c r="Y90" s="154" t="str">
        <f>IFERROR(VLOOKUP($AQ90,女子入力シート!$G$10:$M$29,4,FALSE),"")</f>
        <v/>
      </c>
      <c r="Z90" s="155" t="str">
        <f>IFERROR(VLOOKUP($A$30,男子入力シート!$D$10:$M$29,3,FALSE),"")</f>
        <v/>
      </c>
      <c r="AA90" s="155" t="str">
        <f>IFERROR(VLOOKUP($A$30,男子入力シート!$D$10:$M$29,3,FALSE),"")</f>
        <v/>
      </c>
      <c r="AB90" s="155" t="str">
        <f>IFERROR(VLOOKUP($A$30,男子入力シート!$D$10:$M$29,3,FALSE),"")</f>
        <v/>
      </c>
      <c r="AC90" s="155" t="str">
        <f>IFERROR(VLOOKUP($A$30,男子入力シート!$D$10:$M$29,3,FALSE),"")</f>
        <v/>
      </c>
      <c r="AD90" s="155" t="str">
        <f>IFERROR(VLOOKUP($A$30,男子入力シート!$D$10:$M$29,3,FALSE),"")</f>
        <v/>
      </c>
      <c r="AE90" s="155" t="str">
        <f>IFERROR(VLOOKUP($A$30,男子入力シート!$D$10:$M$29,3,FALSE),"")</f>
        <v/>
      </c>
      <c r="AF90" s="156" t="str">
        <f>IFERROR(VLOOKUP($A$30,男子入力シート!$D$10:$M$29,3,FALSE),"")</f>
        <v/>
      </c>
      <c r="AG90" s="157" t="str">
        <f>IFERROR(VLOOKUP($AQ90,女子入力シート!$G$10:$M$29,5,FALSE),"")</f>
        <v/>
      </c>
      <c r="AH90" s="158"/>
      <c r="AI90" s="170" t="str">
        <f>IFERROR(YEAR(VLOOKUP($AQ90,女子入力シート!$G$10:$M$29,6,FALSE)),"")</f>
        <v/>
      </c>
      <c r="AJ90" s="171"/>
      <c r="AK90" s="171"/>
      <c r="AL90" s="172"/>
      <c r="AM90" s="163" t="str">
        <f>IFERROR(VLOOKUP($AQ90,女子入力シート!$G$10:$M$29,7,FALSE),"")</f>
        <v/>
      </c>
      <c r="AN90" s="163"/>
      <c r="AO90" s="163"/>
      <c r="AP90" s="163"/>
      <c r="AQ90" s="218">
        <v>1</v>
      </c>
    </row>
    <row r="91" spans="1:43" ht="13.5" customHeight="1" x14ac:dyDescent="0.15">
      <c r="A91" s="218"/>
      <c r="B91" s="290"/>
      <c r="C91" s="164" t="str">
        <f>IFERROR(VLOOKUP($A90,女子入力シート!$D$10:$M$29,6,FALSE),"")</f>
        <v/>
      </c>
      <c r="D91" s="165"/>
      <c r="E91" s="165"/>
      <c r="F91" s="165"/>
      <c r="G91" s="165"/>
      <c r="H91" s="165"/>
      <c r="I91" s="165"/>
      <c r="J91" s="165"/>
      <c r="K91" s="159"/>
      <c r="L91" s="160"/>
      <c r="M91" s="173" t="str">
        <f>IFERROR(VLOOKUP($A90,女子入力シート!$D$10:$M$29,9,FALSE),"")</f>
        <v/>
      </c>
      <c r="N91" s="174"/>
      <c r="O91" s="174"/>
      <c r="P91" s="175"/>
      <c r="Q91" s="163"/>
      <c r="R91" s="163"/>
      <c r="S91" s="163"/>
      <c r="T91" s="292"/>
      <c r="U91" s="228"/>
      <c r="V91" s="209"/>
      <c r="X91" s="290"/>
      <c r="Y91" s="164" t="str">
        <f>IFERROR(VLOOKUP($AQ90,女子入力シート!$G$10:$M$29,3,FALSE),"")</f>
        <v/>
      </c>
      <c r="Z91" s="165"/>
      <c r="AA91" s="165"/>
      <c r="AB91" s="165"/>
      <c r="AC91" s="165"/>
      <c r="AD91" s="165"/>
      <c r="AE91" s="165"/>
      <c r="AF91" s="165"/>
      <c r="AG91" s="159"/>
      <c r="AH91" s="160"/>
      <c r="AI91" s="173" t="str">
        <f>IFERROR(VLOOKUP($AQ90,女子入力シート!$G$10:$M$29,6,FALSE),"")</f>
        <v/>
      </c>
      <c r="AJ91" s="174"/>
      <c r="AK91" s="174"/>
      <c r="AL91" s="175"/>
      <c r="AM91" s="163"/>
      <c r="AN91" s="163"/>
      <c r="AO91" s="163"/>
      <c r="AP91" s="163"/>
      <c r="AQ91" s="218"/>
    </row>
    <row r="92" spans="1:43" ht="13.5" customHeight="1" x14ac:dyDescent="0.15">
      <c r="A92" s="218"/>
      <c r="B92" s="291"/>
      <c r="C92" s="166"/>
      <c r="D92" s="167"/>
      <c r="E92" s="167"/>
      <c r="F92" s="167"/>
      <c r="G92" s="167"/>
      <c r="H92" s="167"/>
      <c r="I92" s="167"/>
      <c r="J92" s="167"/>
      <c r="K92" s="161"/>
      <c r="L92" s="162"/>
      <c r="M92" s="11"/>
      <c r="N92" s="178"/>
      <c r="O92" s="178"/>
      <c r="P92" s="12"/>
      <c r="Q92" s="163"/>
      <c r="R92" s="163"/>
      <c r="S92" s="163"/>
      <c r="T92" s="292"/>
      <c r="U92" s="278"/>
      <c r="V92" s="211"/>
      <c r="X92" s="291"/>
      <c r="Y92" s="166"/>
      <c r="Z92" s="167"/>
      <c r="AA92" s="167"/>
      <c r="AB92" s="167"/>
      <c r="AC92" s="167"/>
      <c r="AD92" s="167"/>
      <c r="AE92" s="167"/>
      <c r="AF92" s="167"/>
      <c r="AG92" s="161"/>
      <c r="AH92" s="162"/>
      <c r="AI92" s="11"/>
      <c r="AJ92" s="178"/>
      <c r="AK92" s="178"/>
      <c r="AL92" s="12"/>
      <c r="AM92" s="163"/>
      <c r="AN92" s="163"/>
      <c r="AO92" s="163"/>
      <c r="AP92" s="163"/>
      <c r="AQ92" s="218"/>
    </row>
    <row r="93" spans="1:43" ht="13.5" customHeight="1" x14ac:dyDescent="0.15">
      <c r="A93" s="218">
        <v>2</v>
      </c>
      <c r="B93" s="289" t="str">
        <f>IFERROR(VLOOKUP($A93,女子入力シート!$D$10:$M$29,3,FALSE),"")</f>
        <v/>
      </c>
      <c r="C93" s="154" t="str">
        <f>IFERROR(VLOOKUP($A93,女子入力シート!$D$10:$M$29,7,FALSE),"")</f>
        <v/>
      </c>
      <c r="D93" s="155" t="str">
        <f>IFERROR(VLOOKUP($A$30,男子入力シート!$D$10:$M$29,3,FALSE),"")</f>
        <v/>
      </c>
      <c r="E93" s="155" t="str">
        <f>IFERROR(VLOOKUP($A$30,男子入力シート!$D$10:$M$29,3,FALSE),"")</f>
        <v/>
      </c>
      <c r="F93" s="155" t="str">
        <f>IFERROR(VLOOKUP($A$30,男子入力シート!$D$10:$M$29,3,FALSE),"")</f>
        <v/>
      </c>
      <c r="G93" s="155" t="str">
        <f>IFERROR(VLOOKUP($A$30,男子入力シート!$D$10:$M$29,3,FALSE),"")</f>
        <v/>
      </c>
      <c r="H93" s="155" t="str">
        <f>IFERROR(VLOOKUP($A$30,男子入力シート!$D$10:$M$29,3,FALSE),"")</f>
        <v/>
      </c>
      <c r="I93" s="155" t="str">
        <f>IFERROR(VLOOKUP($A$30,男子入力シート!$D$10:$M$29,3,FALSE),"")</f>
        <v/>
      </c>
      <c r="J93" s="156" t="str">
        <f>IFERROR(VLOOKUP($A$30,男子入力シート!$D$10:$M$29,3,FALSE),"")</f>
        <v/>
      </c>
      <c r="K93" s="157" t="str">
        <f>IFERROR(VLOOKUP($A93,女子入力シート!$D$10:$M$29,8,FALSE),"")</f>
        <v/>
      </c>
      <c r="L93" s="158"/>
      <c r="M93" s="170" t="str">
        <f>IFERROR(YEAR(VLOOKUP($A93,女子入力シート!$D$10:$M$29,9,FALSE)),"")</f>
        <v/>
      </c>
      <c r="N93" s="171"/>
      <c r="O93" s="171"/>
      <c r="P93" s="172"/>
      <c r="Q93" s="163" t="str">
        <f>IFERROR(VLOOKUP($A93,女子入力シート!$D$10:$M$29,10,FALSE),"")</f>
        <v/>
      </c>
      <c r="R93" s="163"/>
      <c r="S93" s="163"/>
      <c r="T93" s="292"/>
      <c r="U93" s="287" t="str">
        <f>IFERROR(VLOOKUP($A93,女子入力シート!$D$10:$M$29,2,FALSE),"")</f>
        <v/>
      </c>
      <c r="V93" s="224"/>
      <c r="X93" s="289" t="str">
        <f>IFERROR(VLOOKUP($AQ93,女子入力シート!$G$10:$M$29,2,FALSE),"")</f>
        <v/>
      </c>
      <c r="Y93" s="154" t="str">
        <f>IFERROR(VLOOKUP($AQ93,女子入力シート!$G$10:$M$29,4,FALSE),"")</f>
        <v/>
      </c>
      <c r="Z93" s="155" t="str">
        <f>IFERROR(VLOOKUP($A$30,男子入力シート!$D$10:$M$29,3,FALSE),"")</f>
        <v/>
      </c>
      <c r="AA93" s="155" t="str">
        <f>IFERROR(VLOOKUP($A$30,男子入力シート!$D$10:$M$29,3,FALSE),"")</f>
        <v/>
      </c>
      <c r="AB93" s="155" t="str">
        <f>IFERROR(VLOOKUP($A$30,男子入力シート!$D$10:$M$29,3,FALSE),"")</f>
        <v/>
      </c>
      <c r="AC93" s="155" t="str">
        <f>IFERROR(VLOOKUP($A$30,男子入力シート!$D$10:$M$29,3,FALSE),"")</f>
        <v/>
      </c>
      <c r="AD93" s="155" t="str">
        <f>IFERROR(VLOOKUP($A$30,男子入力シート!$D$10:$M$29,3,FALSE),"")</f>
        <v/>
      </c>
      <c r="AE93" s="155" t="str">
        <f>IFERROR(VLOOKUP($A$30,男子入力シート!$D$10:$M$29,3,FALSE),"")</f>
        <v/>
      </c>
      <c r="AF93" s="156" t="str">
        <f>IFERROR(VLOOKUP($A$30,男子入力シート!$D$10:$M$29,3,FALSE),"")</f>
        <v/>
      </c>
      <c r="AG93" s="157" t="str">
        <f>IFERROR(VLOOKUP($AQ93,女子入力シート!$G$10:$M$29,5,FALSE),"")</f>
        <v/>
      </c>
      <c r="AH93" s="158"/>
      <c r="AI93" s="170" t="str">
        <f>IFERROR(YEAR(VLOOKUP($AQ93,女子入力シート!$G$10:$M$29,6,FALSE)),"")</f>
        <v/>
      </c>
      <c r="AJ93" s="171"/>
      <c r="AK93" s="171"/>
      <c r="AL93" s="172"/>
      <c r="AM93" s="163" t="str">
        <f>IFERROR(VLOOKUP($AQ93,女子入力シート!$G$10:$M$29,7,FALSE),"")</f>
        <v/>
      </c>
      <c r="AN93" s="163"/>
      <c r="AO93" s="163"/>
      <c r="AP93" s="163"/>
      <c r="AQ93" s="218">
        <v>2</v>
      </c>
    </row>
    <row r="94" spans="1:43" ht="13.5" customHeight="1" x14ac:dyDescent="0.15">
      <c r="A94" s="218"/>
      <c r="B94" s="290"/>
      <c r="C94" s="164" t="str">
        <f>IFERROR(VLOOKUP($A93,女子入力シート!$D$10:$M$29,6,FALSE),"")</f>
        <v/>
      </c>
      <c r="D94" s="165"/>
      <c r="E94" s="165"/>
      <c r="F94" s="165"/>
      <c r="G94" s="165"/>
      <c r="H94" s="165"/>
      <c r="I94" s="165"/>
      <c r="J94" s="165"/>
      <c r="K94" s="159"/>
      <c r="L94" s="160"/>
      <c r="M94" s="173" t="str">
        <f>IFERROR(VLOOKUP($A93,女子入力シート!$D$10:$M$29,9,FALSE),"")</f>
        <v/>
      </c>
      <c r="N94" s="174"/>
      <c r="O94" s="174"/>
      <c r="P94" s="175"/>
      <c r="Q94" s="163"/>
      <c r="R94" s="163"/>
      <c r="S94" s="163"/>
      <c r="T94" s="292"/>
      <c r="U94" s="228"/>
      <c r="V94" s="209"/>
      <c r="X94" s="290"/>
      <c r="Y94" s="298" t="str">
        <f>IFERROR(VLOOKUP($AQ93,女子入力シート!$G$10:$M$29,3,FALSE),"")</f>
        <v/>
      </c>
      <c r="Z94" s="299"/>
      <c r="AA94" s="299"/>
      <c r="AB94" s="299"/>
      <c r="AC94" s="299"/>
      <c r="AD94" s="299"/>
      <c r="AE94" s="299"/>
      <c r="AF94" s="299"/>
      <c r="AG94" s="159"/>
      <c r="AH94" s="160"/>
      <c r="AI94" s="173" t="str">
        <f>IFERROR(VLOOKUP($AQ93,女子入力シート!$G$10:$M$29,6,FALSE),"")</f>
        <v/>
      </c>
      <c r="AJ94" s="174"/>
      <c r="AK94" s="174"/>
      <c r="AL94" s="175"/>
      <c r="AM94" s="163"/>
      <c r="AN94" s="163"/>
      <c r="AO94" s="163"/>
      <c r="AP94" s="163"/>
      <c r="AQ94" s="218"/>
    </row>
    <row r="95" spans="1:43" ht="13.5" customHeight="1" x14ac:dyDescent="0.15">
      <c r="A95" s="218"/>
      <c r="B95" s="291"/>
      <c r="C95" s="166"/>
      <c r="D95" s="167"/>
      <c r="E95" s="167"/>
      <c r="F95" s="167"/>
      <c r="G95" s="167"/>
      <c r="H95" s="167"/>
      <c r="I95" s="167"/>
      <c r="J95" s="167"/>
      <c r="K95" s="161"/>
      <c r="L95" s="162"/>
      <c r="M95" s="11"/>
      <c r="N95" s="178"/>
      <c r="O95" s="178"/>
      <c r="P95" s="12"/>
      <c r="Q95" s="163"/>
      <c r="R95" s="163"/>
      <c r="S95" s="163"/>
      <c r="T95" s="292"/>
      <c r="U95" s="278"/>
      <c r="V95" s="211"/>
      <c r="X95" s="291"/>
      <c r="Y95" s="300"/>
      <c r="Z95" s="301"/>
      <c r="AA95" s="301"/>
      <c r="AB95" s="301"/>
      <c r="AC95" s="301"/>
      <c r="AD95" s="301"/>
      <c r="AE95" s="301"/>
      <c r="AF95" s="301"/>
      <c r="AG95" s="161"/>
      <c r="AH95" s="162"/>
      <c r="AI95" s="11"/>
      <c r="AJ95" s="178"/>
      <c r="AK95" s="178"/>
      <c r="AL95" s="12"/>
      <c r="AM95" s="163"/>
      <c r="AN95" s="163"/>
      <c r="AO95" s="163"/>
      <c r="AP95" s="163"/>
      <c r="AQ95" s="218"/>
    </row>
    <row r="96" spans="1:43" ht="13.5" customHeight="1" x14ac:dyDescent="0.15">
      <c r="A96" s="218">
        <v>3</v>
      </c>
      <c r="B96" s="289" t="str">
        <f>IFERROR(VLOOKUP($A96,女子入力シート!$D$10:$M$29,3,FALSE),"")</f>
        <v/>
      </c>
      <c r="C96" s="154" t="str">
        <f>IFERROR(VLOOKUP($A96,女子入力シート!$D$10:$M$29,7,FALSE),"")</f>
        <v/>
      </c>
      <c r="D96" s="155" t="str">
        <f>IFERROR(VLOOKUP($A$30,男子入力シート!$D$10:$M$29,3,FALSE),"")</f>
        <v/>
      </c>
      <c r="E96" s="155" t="str">
        <f>IFERROR(VLOOKUP($A$30,男子入力シート!$D$10:$M$29,3,FALSE),"")</f>
        <v/>
      </c>
      <c r="F96" s="155" t="str">
        <f>IFERROR(VLOOKUP($A$30,男子入力シート!$D$10:$M$29,3,FALSE),"")</f>
        <v/>
      </c>
      <c r="G96" s="155" t="str">
        <f>IFERROR(VLOOKUP($A$30,男子入力シート!$D$10:$M$29,3,FALSE),"")</f>
        <v/>
      </c>
      <c r="H96" s="155" t="str">
        <f>IFERROR(VLOOKUP($A$30,男子入力シート!$D$10:$M$29,3,FALSE),"")</f>
        <v/>
      </c>
      <c r="I96" s="155" t="str">
        <f>IFERROR(VLOOKUP($A$30,男子入力シート!$D$10:$M$29,3,FALSE),"")</f>
        <v/>
      </c>
      <c r="J96" s="156" t="str">
        <f>IFERROR(VLOOKUP($A$30,男子入力シート!$D$10:$M$29,3,FALSE),"")</f>
        <v/>
      </c>
      <c r="K96" s="157" t="str">
        <f>IFERROR(VLOOKUP($A96,女子入力シート!$D$10:$M$29,8,FALSE),"")</f>
        <v/>
      </c>
      <c r="L96" s="158"/>
      <c r="M96" s="170" t="str">
        <f>IFERROR(YEAR(VLOOKUP($A96,女子入力シート!$D$10:$M$29,9,FALSE)),"")</f>
        <v/>
      </c>
      <c r="N96" s="171"/>
      <c r="O96" s="171"/>
      <c r="P96" s="172"/>
      <c r="Q96" s="163" t="str">
        <f>IFERROR(VLOOKUP($A96,女子入力シート!$D$10:$M$29,10,FALSE),"")</f>
        <v/>
      </c>
      <c r="R96" s="163"/>
      <c r="S96" s="163"/>
      <c r="T96" s="292"/>
      <c r="U96" s="287" t="str">
        <f>IFERROR(VLOOKUP($A96,女子入力シート!$D$10:$M$29,2,FALSE),"")</f>
        <v/>
      </c>
      <c r="V96" s="224"/>
      <c r="X96" s="289" t="str">
        <f>IFERROR(VLOOKUP($AQ96,女子入力シート!$G$10:$M$29,2,FALSE),"")</f>
        <v/>
      </c>
      <c r="Y96" s="154" t="str">
        <f>IFERROR(VLOOKUP($AQ96,女子入力シート!$G$10:$M$29,4,FALSE),"")</f>
        <v/>
      </c>
      <c r="Z96" s="155" t="str">
        <f>IFERROR(VLOOKUP($A$30,男子入力シート!$D$10:$M$29,3,FALSE),"")</f>
        <v/>
      </c>
      <c r="AA96" s="155" t="str">
        <f>IFERROR(VLOOKUP($A$30,男子入力シート!$D$10:$M$29,3,FALSE),"")</f>
        <v/>
      </c>
      <c r="AB96" s="155" t="str">
        <f>IFERROR(VLOOKUP($A$30,男子入力シート!$D$10:$M$29,3,FALSE),"")</f>
        <v/>
      </c>
      <c r="AC96" s="155" t="str">
        <f>IFERROR(VLOOKUP($A$30,男子入力シート!$D$10:$M$29,3,FALSE),"")</f>
        <v/>
      </c>
      <c r="AD96" s="155" t="str">
        <f>IFERROR(VLOOKUP($A$30,男子入力シート!$D$10:$M$29,3,FALSE),"")</f>
        <v/>
      </c>
      <c r="AE96" s="155" t="str">
        <f>IFERROR(VLOOKUP($A$30,男子入力シート!$D$10:$M$29,3,FALSE),"")</f>
        <v/>
      </c>
      <c r="AF96" s="156" t="str">
        <f>IFERROR(VLOOKUP($A$30,男子入力シート!$D$10:$M$29,3,FALSE),"")</f>
        <v/>
      </c>
      <c r="AG96" s="157" t="str">
        <f>IFERROR(VLOOKUP($AQ96,女子入力シート!$G$10:$M$29,5,FALSE),"")</f>
        <v/>
      </c>
      <c r="AH96" s="158"/>
      <c r="AI96" s="170" t="str">
        <f>IFERROR(YEAR(VLOOKUP($AQ96,女子入力シート!$G$10:$M$29,6,FALSE)),"")</f>
        <v/>
      </c>
      <c r="AJ96" s="171"/>
      <c r="AK96" s="171"/>
      <c r="AL96" s="172"/>
      <c r="AM96" s="163" t="str">
        <f>IFERROR(VLOOKUP($AQ96,女子入力シート!$G$10:$M$29,7,FALSE),"")</f>
        <v/>
      </c>
      <c r="AN96" s="163"/>
      <c r="AO96" s="163"/>
      <c r="AP96" s="163"/>
      <c r="AQ96" s="218">
        <v>3</v>
      </c>
    </row>
    <row r="97" spans="1:43" ht="13.5" customHeight="1" x14ac:dyDescent="0.15">
      <c r="A97" s="218"/>
      <c r="B97" s="290"/>
      <c r="C97" s="164" t="str">
        <f>IFERROR(VLOOKUP($A96,女子入力シート!$D$10:$M$29,6,FALSE),"")</f>
        <v/>
      </c>
      <c r="D97" s="165"/>
      <c r="E97" s="165"/>
      <c r="F97" s="165"/>
      <c r="G97" s="165"/>
      <c r="H97" s="165"/>
      <c r="I97" s="165"/>
      <c r="J97" s="165"/>
      <c r="K97" s="159"/>
      <c r="L97" s="160"/>
      <c r="M97" s="173" t="str">
        <f>IFERROR(VLOOKUP($A96,女子入力シート!$D$10:$M$29,9,FALSE),"")</f>
        <v/>
      </c>
      <c r="N97" s="174"/>
      <c r="O97" s="174"/>
      <c r="P97" s="175"/>
      <c r="Q97" s="163"/>
      <c r="R97" s="163"/>
      <c r="S97" s="163"/>
      <c r="T97" s="292"/>
      <c r="U97" s="228"/>
      <c r="V97" s="209"/>
      <c r="X97" s="290"/>
      <c r="Y97" s="298" t="str">
        <f>IFERROR(VLOOKUP($AQ96,女子入力シート!$G$10:$M$29,3,FALSE),"")</f>
        <v/>
      </c>
      <c r="Z97" s="299"/>
      <c r="AA97" s="299"/>
      <c r="AB97" s="299"/>
      <c r="AC97" s="299"/>
      <c r="AD97" s="299"/>
      <c r="AE97" s="299"/>
      <c r="AF97" s="299"/>
      <c r="AG97" s="159"/>
      <c r="AH97" s="160"/>
      <c r="AI97" s="173" t="str">
        <f>IFERROR(VLOOKUP($AQ96,女子入力シート!$G$10:$M$29,6,FALSE),"")</f>
        <v/>
      </c>
      <c r="AJ97" s="174"/>
      <c r="AK97" s="174"/>
      <c r="AL97" s="175"/>
      <c r="AM97" s="163"/>
      <c r="AN97" s="163"/>
      <c r="AO97" s="163"/>
      <c r="AP97" s="163"/>
      <c r="AQ97" s="218"/>
    </row>
    <row r="98" spans="1:43" ht="13.5" customHeight="1" x14ac:dyDescent="0.15">
      <c r="A98" s="218"/>
      <c r="B98" s="291"/>
      <c r="C98" s="166"/>
      <c r="D98" s="167"/>
      <c r="E98" s="167"/>
      <c r="F98" s="167"/>
      <c r="G98" s="167"/>
      <c r="H98" s="167"/>
      <c r="I98" s="167"/>
      <c r="J98" s="167"/>
      <c r="K98" s="161"/>
      <c r="L98" s="162"/>
      <c r="M98" s="11"/>
      <c r="N98" s="178"/>
      <c r="O98" s="178"/>
      <c r="P98" s="12"/>
      <c r="Q98" s="163"/>
      <c r="R98" s="163"/>
      <c r="S98" s="163"/>
      <c r="T98" s="292"/>
      <c r="U98" s="278"/>
      <c r="V98" s="211"/>
      <c r="X98" s="291"/>
      <c r="Y98" s="300"/>
      <c r="Z98" s="301"/>
      <c r="AA98" s="301"/>
      <c r="AB98" s="301"/>
      <c r="AC98" s="301"/>
      <c r="AD98" s="301"/>
      <c r="AE98" s="301"/>
      <c r="AF98" s="301"/>
      <c r="AG98" s="161"/>
      <c r="AH98" s="162"/>
      <c r="AI98" s="11"/>
      <c r="AJ98" s="178"/>
      <c r="AK98" s="178"/>
      <c r="AL98" s="12"/>
      <c r="AM98" s="163"/>
      <c r="AN98" s="163"/>
      <c r="AO98" s="163"/>
      <c r="AP98" s="163"/>
      <c r="AQ98" s="218"/>
    </row>
    <row r="99" spans="1:43" ht="13.5" customHeight="1" x14ac:dyDescent="0.15">
      <c r="A99" s="218">
        <v>4</v>
      </c>
      <c r="B99" s="289" t="str">
        <f>IFERROR(VLOOKUP($A99,女子入力シート!$D$10:$M$29,3,FALSE),"")</f>
        <v/>
      </c>
      <c r="C99" s="154" t="str">
        <f>IFERROR(VLOOKUP($A99,女子入力シート!$D$10:$M$29,7,FALSE),"")</f>
        <v/>
      </c>
      <c r="D99" s="155" t="str">
        <f>IFERROR(VLOOKUP($A$30,男子入力シート!$D$10:$M$29,3,FALSE),"")</f>
        <v/>
      </c>
      <c r="E99" s="155" t="str">
        <f>IFERROR(VLOOKUP($A$30,男子入力シート!$D$10:$M$29,3,FALSE),"")</f>
        <v/>
      </c>
      <c r="F99" s="155" t="str">
        <f>IFERROR(VLOOKUP($A$30,男子入力シート!$D$10:$M$29,3,FALSE),"")</f>
        <v/>
      </c>
      <c r="G99" s="155" t="str">
        <f>IFERROR(VLOOKUP($A$30,男子入力シート!$D$10:$M$29,3,FALSE),"")</f>
        <v/>
      </c>
      <c r="H99" s="155" t="str">
        <f>IFERROR(VLOOKUP($A$30,男子入力シート!$D$10:$M$29,3,FALSE),"")</f>
        <v/>
      </c>
      <c r="I99" s="155" t="str">
        <f>IFERROR(VLOOKUP($A$30,男子入力シート!$D$10:$M$29,3,FALSE),"")</f>
        <v/>
      </c>
      <c r="J99" s="156" t="str">
        <f>IFERROR(VLOOKUP($A$30,男子入力シート!$D$10:$M$29,3,FALSE),"")</f>
        <v/>
      </c>
      <c r="K99" s="157" t="str">
        <f>IFERROR(VLOOKUP($A99,女子入力シート!$D$10:$M$29,8,FALSE),"")</f>
        <v/>
      </c>
      <c r="L99" s="158"/>
      <c r="M99" s="170" t="str">
        <f>IFERROR(YEAR(VLOOKUP($A99,女子入力シート!$D$10:$M$29,9,FALSE)),"")</f>
        <v/>
      </c>
      <c r="N99" s="171"/>
      <c r="O99" s="171"/>
      <c r="P99" s="172"/>
      <c r="Q99" s="163" t="str">
        <f>IFERROR(VLOOKUP($A99,女子入力シート!$D$10:$M$29,10,FALSE),"")</f>
        <v/>
      </c>
      <c r="R99" s="163"/>
      <c r="S99" s="163"/>
      <c r="T99" s="292"/>
      <c r="U99" s="287" t="str">
        <f>IFERROR(VLOOKUP($A99,女子入力シート!$D$10:$M$29,2,FALSE),"")</f>
        <v/>
      </c>
      <c r="V99" s="224"/>
      <c r="X99" s="289" t="str">
        <f>IFERROR(VLOOKUP($AQ99,女子入力シート!$G$10:$M$29,2,FALSE),"")</f>
        <v/>
      </c>
      <c r="Y99" s="154" t="str">
        <f>IFERROR(VLOOKUP($AQ99,女子入力シート!$G$10:$M$29,4,FALSE),"")</f>
        <v/>
      </c>
      <c r="Z99" s="155" t="str">
        <f>IFERROR(VLOOKUP($A$30,男子入力シート!$D$10:$M$29,3,FALSE),"")</f>
        <v/>
      </c>
      <c r="AA99" s="155" t="str">
        <f>IFERROR(VLOOKUP($A$30,男子入力シート!$D$10:$M$29,3,FALSE),"")</f>
        <v/>
      </c>
      <c r="AB99" s="155" t="str">
        <f>IFERROR(VLOOKUP($A$30,男子入力シート!$D$10:$M$29,3,FALSE),"")</f>
        <v/>
      </c>
      <c r="AC99" s="155" t="str">
        <f>IFERROR(VLOOKUP($A$30,男子入力シート!$D$10:$M$29,3,FALSE),"")</f>
        <v/>
      </c>
      <c r="AD99" s="155" t="str">
        <f>IFERROR(VLOOKUP($A$30,男子入力シート!$D$10:$M$29,3,FALSE),"")</f>
        <v/>
      </c>
      <c r="AE99" s="155" t="str">
        <f>IFERROR(VLOOKUP($A$30,男子入力シート!$D$10:$M$29,3,FALSE),"")</f>
        <v/>
      </c>
      <c r="AF99" s="156" t="str">
        <f>IFERROR(VLOOKUP($A$30,男子入力シート!$D$10:$M$29,3,FALSE),"")</f>
        <v/>
      </c>
      <c r="AG99" s="157" t="str">
        <f>IFERROR(VLOOKUP($AQ99,女子入力シート!$G$10:$M$29,5,FALSE),"")</f>
        <v/>
      </c>
      <c r="AH99" s="158"/>
      <c r="AI99" s="170" t="str">
        <f>IFERROR(YEAR(VLOOKUP($AQ99,女子入力シート!$G$10:$M$29,6,FALSE)),"")</f>
        <v/>
      </c>
      <c r="AJ99" s="171"/>
      <c r="AK99" s="171"/>
      <c r="AL99" s="172"/>
      <c r="AM99" s="163" t="str">
        <f>IFERROR(VLOOKUP($AQ99,女子入力シート!$G$10:$M$29,7,FALSE),"")</f>
        <v/>
      </c>
      <c r="AN99" s="163"/>
      <c r="AO99" s="163"/>
      <c r="AP99" s="163"/>
      <c r="AQ99" s="218">
        <v>4</v>
      </c>
    </row>
    <row r="100" spans="1:43" ht="13.5" customHeight="1" x14ac:dyDescent="0.15">
      <c r="A100" s="218"/>
      <c r="B100" s="290"/>
      <c r="C100" s="164" t="str">
        <f>IFERROR(VLOOKUP($A99,女子入力シート!$D$10:$M$29,6,FALSE),"")</f>
        <v/>
      </c>
      <c r="D100" s="165"/>
      <c r="E100" s="165"/>
      <c r="F100" s="165"/>
      <c r="G100" s="165"/>
      <c r="H100" s="165"/>
      <c r="I100" s="165"/>
      <c r="J100" s="165"/>
      <c r="K100" s="159"/>
      <c r="L100" s="160"/>
      <c r="M100" s="173" t="str">
        <f>IFERROR(VLOOKUP($A99,女子入力シート!$D$10:$M$29,9,FALSE),"")</f>
        <v/>
      </c>
      <c r="N100" s="174"/>
      <c r="O100" s="174"/>
      <c r="P100" s="175"/>
      <c r="Q100" s="163"/>
      <c r="R100" s="163"/>
      <c r="S100" s="163"/>
      <c r="T100" s="292"/>
      <c r="U100" s="228"/>
      <c r="V100" s="209"/>
      <c r="X100" s="290"/>
      <c r="Y100" s="298" t="str">
        <f>IFERROR(VLOOKUP($AQ99,女子入力シート!$G$10:$M$29,3,FALSE),"")</f>
        <v/>
      </c>
      <c r="Z100" s="299"/>
      <c r="AA100" s="299"/>
      <c r="AB100" s="299"/>
      <c r="AC100" s="299"/>
      <c r="AD100" s="299"/>
      <c r="AE100" s="299"/>
      <c r="AF100" s="299"/>
      <c r="AG100" s="159"/>
      <c r="AH100" s="160"/>
      <c r="AI100" s="173" t="str">
        <f>IFERROR(VLOOKUP($AQ99,女子入力シート!$G$10:$M$29,6,FALSE),"")</f>
        <v/>
      </c>
      <c r="AJ100" s="174"/>
      <c r="AK100" s="174"/>
      <c r="AL100" s="175"/>
      <c r="AM100" s="163"/>
      <c r="AN100" s="163"/>
      <c r="AO100" s="163"/>
      <c r="AP100" s="163"/>
      <c r="AQ100" s="218"/>
    </row>
    <row r="101" spans="1:43" ht="13.5" customHeight="1" x14ac:dyDescent="0.15">
      <c r="A101" s="218"/>
      <c r="B101" s="291"/>
      <c r="C101" s="166"/>
      <c r="D101" s="167"/>
      <c r="E101" s="167"/>
      <c r="F101" s="167"/>
      <c r="G101" s="167"/>
      <c r="H101" s="167"/>
      <c r="I101" s="167"/>
      <c r="J101" s="167"/>
      <c r="K101" s="161"/>
      <c r="L101" s="162"/>
      <c r="M101" s="11"/>
      <c r="N101" s="178"/>
      <c r="O101" s="178"/>
      <c r="P101" s="12"/>
      <c r="Q101" s="163"/>
      <c r="R101" s="163"/>
      <c r="S101" s="163"/>
      <c r="T101" s="292"/>
      <c r="U101" s="278"/>
      <c r="V101" s="211"/>
      <c r="X101" s="290"/>
      <c r="Y101" s="298"/>
      <c r="Z101" s="299"/>
      <c r="AA101" s="299"/>
      <c r="AB101" s="299"/>
      <c r="AC101" s="299"/>
      <c r="AD101" s="299"/>
      <c r="AE101" s="299"/>
      <c r="AF101" s="299"/>
      <c r="AG101" s="159"/>
      <c r="AH101" s="160"/>
      <c r="AI101" s="11"/>
      <c r="AJ101" s="178"/>
      <c r="AK101" s="178"/>
      <c r="AL101" s="12"/>
      <c r="AM101" s="316"/>
      <c r="AN101" s="316"/>
      <c r="AO101" s="316"/>
      <c r="AP101" s="316"/>
      <c r="AQ101" s="218"/>
    </row>
    <row r="102" spans="1:43" ht="13.5" customHeight="1" x14ac:dyDescent="0.15">
      <c r="A102" s="218">
        <v>5</v>
      </c>
      <c r="B102" s="289" t="str">
        <f>IFERROR(VLOOKUP($A102,女子入力シート!$D$10:$M$29,3,FALSE),"")</f>
        <v/>
      </c>
      <c r="C102" s="154" t="str">
        <f>IFERROR(VLOOKUP($A102,女子入力シート!$D$10:$M$29,7,FALSE),"")</f>
        <v/>
      </c>
      <c r="D102" s="155" t="str">
        <f>IFERROR(VLOOKUP($A$30,男子入力シート!$D$10:$M$29,3,FALSE),"")</f>
        <v/>
      </c>
      <c r="E102" s="155" t="str">
        <f>IFERROR(VLOOKUP($A$30,男子入力シート!$D$10:$M$29,3,FALSE),"")</f>
        <v/>
      </c>
      <c r="F102" s="155" t="str">
        <f>IFERROR(VLOOKUP($A$30,男子入力シート!$D$10:$M$29,3,FALSE),"")</f>
        <v/>
      </c>
      <c r="G102" s="155" t="str">
        <f>IFERROR(VLOOKUP($A$30,男子入力シート!$D$10:$M$29,3,FALSE),"")</f>
        <v/>
      </c>
      <c r="H102" s="155" t="str">
        <f>IFERROR(VLOOKUP($A$30,男子入力シート!$D$10:$M$29,3,FALSE),"")</f>
        <v/>
      </c>
      <c r="I102" s="155" t="str">
        <f>IFERROR(VLOOKUP($A$30,男子入力シート!$D$10:$M$29,3,FALSE),"")</f>
        <v/>
      </c>
      <c r="J102" s="156" t="str">
        <f>IFERROR(VLOOKUP($A$30,男子入力シート!$D$10:$M$29,3,FALSE),"")</f>
        <v/>
      </c>
      <c r="K102" s="157" t="str">
        <f>IFERROR(VLOOKUP($A102,女子入力シート!$D$10:$M$29,8,FALSE),"")</f>
        <v/>
      </c>
      <c r="L102" s="158"/>
      <c r="M102" s="170" t="str">
        <f>IFERROR(YEAR(VLOOKUP($A102,女子入力シート!$D$10:$M$29,9,FALSE)),"")</f>
        <v/>
      </c>
      <c r="N102" s="171"/>
      <c r="O102" s="171"/>
      <c r="P102" s="172"/>
      <c r="Q102" s="163" t="str">
        <f>IFERROR(VLOOKUP($A102,女子入力シート!$D$10:$M$29,10,FALSE),"")</f>
        <v/>
      </c>
      <c r="R102" s="163"/>
      <c r="S102" s="163"/>
      <c r="T102" s="292"/>
      <c r="U102" s="287" t="str">
        <f>IFERROR(VLOOKUP($A102,女子入力シート!$D$10:$M$29,2,FALSE),"")</f>
        <v/>
      </c>
      <c r="V102" s="224"/>
      <c r="X102" s="293"/>
      <c r="Y102" s="295"/>
      <c r="Z102" s="295"/>
      <c r="AA102" s="295"/>
      <c r="AB102" s="295"/>
      <c r="AC102" s="295"/>
      <c r="AD102" s="295"/>
      <c r="AE102" s="295"/>
      <c r="AF102" s="295"/>
      <c r="AG102" s="296"/>
      <c r="AH102" s="296"/>
      <c r="AI102" s="314"/>
      <c r="AJ102" s="314"/>
      <c r="AK102" s="314"/>
      <c r="AL102" s="314"/>
      <c r="AM102" s="223"/>
      <c r="AN102" s="223"/>
      <c r="AO102" s="223"/>
      <c r="AP102" s="223"/>
    </row>
    <row r="103" spans="1:43" ht="13.5" customHeight="1" x14ac:dyDescent="0.15">
      <c r="A103" s="218"/>
      <c r="B103" s="290"/>
      <c r="C103" s="164" t="str">
        <f>IFERROR(VLOOKUP($A102,女子入力シート!$D$10:$M$29,6,FALSE),"")</f>
        <v/>
      </c>
      <c r="D103" s="165"/>
      <c r="E103" s="165"/>
      <c r="F103" s="165"/>
      <c r="G103" s="165"/>
      <c r="H103" s="165"/>
      <c r="I103" s="165"/>
      <c r="J103" s="165"/>
      <c r="K103" s="159"/>
      <c r="L103" s="160"/>
      <c r="M103" s="173" t="str">
        <f>IFERROR(VLOOKUP($A102,女子入力シート!$D$10:$M$29,9,FALSE),"")</f>
        <v/>
      </c>
      <c r="N103" s="174"/>
      <c r="O103" s="174"/>
      <c r="P103" s="175"/>
      <c r="Q103" s="163"/>
      <c r="R103" s="163"/>
      <c r="S103" s="163"/>
      <c r="T103" s="292"/>
      <c r="U103" s="228"/>
      <c r="V103" s="209"/>
      <c r="X103" s="294"/>
      <c r="Y103" s="181"/>
      <c r="Z103" s="181"/>
      <c r="AA103" s="181"/>
      <c r="AB103" s="181"/>
      <c r="AC103" s="181"/>
      <c r="AD103" s="181"/>
      <c r="AE103" s="181"/>
      <c r="AF103" s="181"/>
      <c r="AG103" s="297"/>
      <c r="AH103" s="297"/>
      <c r="AI103" s="315"/>
      <c r="AJ103" s="315"/>
      <c r="AK103" s="315"/>
      <c r="AL103" s="315"/>
      <c r="AM103" s="169"/>
      <c r="AN103" s="169"/>
      <c r="AO103" s="169"/>
      <c r="AP103" s="169"/>
    </row>
    <row r="104" spans="1:43" ht="13.5" customHeight="1" x14ac:dyDescent="0.15">
      <c r="A104" s="218"/>
      <c r="B104" s="291"/>
      <c r="C104" s="166"/>
      <c r="D104" s="167"/>
      <c r="E104" s="167"/>
      <c r="F104" s="167"/>
      <c r="G104" s="167"/>
      <c r="H104" s="167"/>
      <c r="I104" s="167"/>
      <c r="J104" s="167"/>
      <c r="K104" s="161"/>
      <c r="L104" s="162"/>
      <c r="M104" s="11"/>
      <c r="N104" s="178"/>
      <c r="O104" s="178"/>
      <c r="P104" s="12"/>
      <c r="Q104" s="163"/>
      <c r="R104" s="163"/>
      <c r="S104" s="163"/>
      <c r="T104" s="292"/>
      <c r="U104" s="278"/>
      <c r="V104" s="211"/>
      <c r="X104" s="294"/>
      <c r="Y104" s="181"/>
      <c r="Z104" s="181"/>
      <c r="AA104" s="181"/>
      <c r="AB104" s="181"/>
      <c r="AC104" s="181"/>
      <c r="AD104" s="181"/>
      <c r="AE104" s="181"/>
      <c r="AF104" s="181"/>
      <c r="AG104" s="297"/>
      <c r="AH104" s="297"/>
      <c r="AI104" s="315"/>
      <c r="AJ104" s="315"/>
      <c r="AK104" s="315"/>
      <c r="AL104" s="315"/>
      <c r="AM104" s="169"/>
      <c r="AN104" s="169"/>
      <c r="AO104" s="169"/>
      <c r="AP104" s="169"/>
    </row>
    <row r="105" spans="1:43" ht="13.5" customHeight="1" x14ac:dyDescent="0.15">
      <c r="A105" s="218">
        <v>6</v>
      </c>
      <c r="B105" s="289" t="str">
        <f>IFERROR(VLOOKUP($A105,女子入力シート!$D$10:$M$29,3,FALSE),"")</f>
        <v/>
      </c>
      <c r="C105" s="154" t="str">
        <f>IFERROR(VLOOKUP($A105,女子入力シート!$D$10:$M$29,7,FALSE),"")</f>
        <v/>
      </c>
      <c r="D105" s="155" t="str">
        <f>IFERROR(VLOOKUP($A$30,男子入力シート!$D$10:$M$29,3,FALSE),"")</f>
        <v/>
      </c>
      <c r="E105" s="155" t="str">
        <f>IFERROR(VLOOKUP($A$30,男子入力シート!$D$10:$M$29,3,FALSE),"")</f>
        <v/>
      </c>
      <c r="F105" s="155" t="str">
        <f>IFERROR(VLOOKUP($A$30,男子入力シート!$D$10:$M$29,3,FALSE),"")</f>
        <v/>
      </c>
      <c r="G105" s="155" t="str">
        <f>IFERROR(VLOOKUP($A$30,男子入力シート!$D$10:$M$29,3,FALSE),"")</f>
        <v/>
      </c>
      <c r="H105" s="155" t="str">
        <f>IFERROR(VLOOKUP($A$30,男子入力シート!$D$10:$M$29,3,FALSE),"")</f>
        <v/>
      </c>
      <c r="I105" s="155" t="str">
        <f>IFERROR(VLOOKUP($A$30,男子入力シート!$D$10:$M$29,3,FALSE),"")</f>
        <v/>
      </c>
      <c r="J105" s="156" t="str">
        <f>IFERROR(VLOOKUP($A$30,男子入力シート!$D$10:$M$29,3,FALSE),"")</f>
        <v/>
      </c>
      <c r="K105" s="157" t="str">
        <f>IFERROR(VLOOKUP($A105,女子入力シート!$D$10:$M$29,8,FALSE),"")</f>
        <v/>
      </c>
      <c r="L105" s="158"/>
      <c r="M105" s="170" t="str">
        <f>IFERROR(YEAR(VLOOKUP($A105,女子入力シート!$D$10:$M$29,9,FALSE)),"")</f>
        <v/>
      </c>
      <c r="N105" s="171"/>
      <c r="O105" s="171"/>
      <c r="P105" s="172"/>
      <c r="Q105" s="163" t="str">
        <f>IFERROR(VLOOKUP($A105,女子入力シート!$D$10:$M$29,10,FALSE),"")</f>
        <v/>
      </c>
      <c r="R105" s="163"/>
      <c r="S105" s="163"/>
      <c r="T105" s="292"/>
      <c r="U105" s="287" t="str">
        <f>IFERROR(VLOOKUP($A105,女子入力シート!$D$10:$M$29,2,FALSE),"")</f>
        <v/>
      </c>
      <c r="V105" s="224"/>
      <c r="X105" s="4"/>
      <c r="Z105" s="3"/>
      <c r="AA105" s="3"/>
      <c r="AB105" s="3"/>
      <c r="AC105" s="3"/>
      <c r="AD105" s="3"/>
      <c r="AE105" s="3"/>
      <c r="AF105" s="3"/>
      <c r="AG105" s="3"/>
      <c r="AI105" s="5"/>
      <c r="AJ105" s="5"/>
      <c r="AK105" s="5"/>
      <c r="AL105" s="5"/>
    </row>
    <row r="106" spans="1:43" ht="13.5" customHeight="1" x14ac:dyDescent="0.15">
      <c r="A106" s="218"/>
      <c r="B106" s="290"/>
      <c r="C106" s="164" t="str">
        <f>IFERROR(VLOOKUP($A105,女子入力シート!$D$10:$M$29,6,FALSE),"")</f>
        <v/>
      </c>
      <c r="D106" s="165"/>
      <c r="E106" s="165"/>
      <c r="F106" s="165"/>
      <c r="G106" s="165"/>
      <c r="H106" s="165"/>
      <c r="I106" s="165"/>
      <c r="J106" s="165"/>
      <c r="K106" s="159"/>
      <c r="L106" s="160"/>
      <c r="M106" s="173" t="str">
        <f>IFERROR(VLOOKUP($A105,女子入力シート!$D$10:$M$29,9,FALSE),"")</f>
        <v/>
      </c>
      <c r="N106" s="174"/>
      <c r="O106" s="174"/>
      <c r="P106" s="175"/>
      <c r="Q106" s="163"/>
      <c r="R106" s="163"/>
      <c r="S106" s="163"/>
      <c r="T106" s="292"/>
      <c r="U106" s="228"/>
      <c r="V106" s="209"/>
      <c r="X106" s="4"/>
      <c r="Z106" s="313"/>
      <c r="AA106" s="313"/>
      <c r="AB106" s="313"/>
      <c r="AC106" s="313"/>
      <c r="AD106" s="313"/>
      <c r="AE106" s="313"/>
      <c r="AF106" s="313"/>
      <c r="AG106" s="313"/>
      <c r="AH106" s="313"/>
      <c r="AI106" s="313"/>
      <c r="AJ106" s="313"/>
      <c r="AK106" s="313"/>
      <c r="AL106" s="313"/>
      <c r="AM106" s="313"/>
      <c r="AN106" s="313"/>
      <c r="AO106" s="313"/>
      <c r="AP106" s="313"/>
    </row>
    <row r="107" spans="1:43" ht="13.5" customHeight="1" x14ac:dyDescent="0.15">
      <c r="A107" s="218"/>
      <c r="B107" s="291"/>
      <c r="C107" s="166"/>
      <c r="D107" s="167"/>
      <c r="E107" s="167"/>
      <c r="F107" s="167"/>
      <c r="G107" s="167"/>
      <c r="H107" s="167"/>
      <c r="I107" s="167"/>
      <c r="J107" s="167"/>
      <c r="K107" s="161"/>
      <c r="L107" s="162"/>
      <c r="M107" s="11"/>
      <c r="N107" s="178"/>
      <c r="O107" s="178"/>
      <c r="P107" s="12"/>
      <c r="Q107" s="163"/>
      <c r="R107" s="163"/>
      <c r="S107" s="163"/>
      <c r="T107" s="292"/>
      <c r="U107" s="278"/>
      <c r="V107" s="211"/>
      <c r="X107" s="4"/>
      <c r="Z107" s="213"/>
      <c r="AA107" s="213"/>
      <c r="AB107" s="213"/>
      <c r="AC107" s="213"/>
      <c r="AD107" s="213"/>
      <c r="AE107" s="213"/>
      <c r="AF107" s="213"/>
      <c r="AG107" s="213"/>
      <c r="AH107" s="213"/>
      <c r="AI107" s="213"/>
      <c r="AJ107" s="213"/>
      <c r="AK107" s="213"/>
      <c r="AL107" s="213"/>
      <c r="AM107" s="213"/>
      <c r="AN107" s="213"/>
      <c r="AO107" s="213"/>
      <c r="AP107" s="213"/>
    </row>
    <row r="108" spans="1:43" ht="13.5" customHeight="1" x14ac:dyDescent="0.15">
      <c r="A108" s="218">
        <v>7</v>
      </c>
      <c r="B108" s="289" t="str">
        <f>IFERROR(VLOOKUP($A108,女子入力シート!$D$10:$M$29,3,FALSE),"")</f>
        <v/>
      </c>
      <c r="C108" s="154" t="str">
        <f>IFERROR(VLOOKUP($A108,女子入力シート!$D$10:$M$29,7,FALSE),"")</f>
        <v/>
      </c>
      <c r="D108" s="155" t="str">
        <f>IFERROR(VLOOKUP($A$30,男子入力シート!$D$10:$M$29,3,FALSE),"")</f>
        <v/>
      </c>
      <c r="E108" s="155" t="str">
        <f>IFERROR(VLOOKUP($A$30,男子入力シート!$D$10:$M$29,3,FALSE),"")</f>
        <v/>
      </c>
      <c r="F108" s="155" t="str">
        <f>IFERROR(VLOOKUP($A$30,男子入力シート!$D$10:$M$29,3,FALSE),"")</f>
        <v/>
      </c>
      <c r="G108" s="155" t="str">
        <f>IFERROR(VLOOKUP($A$30,男子入力シート!$D$10:$M$29,3,FALSE),"")</f>
        <v/>
      </c>
      <c r="H108" s="155" t="str">
        <f>IFERROR(VLOOKUP($A$30,男子入力シート!$D$10:$M$29,3,FALSE),"")</f>
        <v/>
      </c>
      <c r="I108" s="155" t="str">
        <f>IFERROR(VLOOKUP($A$30,男子入力シート!$D$10:$M$29,3,FALSE),"")</f>
        <v/>
      </c>
      <c r="J108" s="156" t="str">
        <f>IFERROR(VLOOKUP($A$30,男子入力シート!$D$10:$M$29,3,FALSE),"")</f>
        <v/>
      </c>
      <c r="K108" s="157" t="str">
        <f>IFERROR(VLOOKUP($A108,女子入力シート!$D$10:$M$29,8,FALSE),"")</f>
        <v/>
      </c>
      <c r="L108" s="158"/>
      <c r="M108" s="170" t="str">
        <f>IFERROR(YEAR(VLOOKUP($A108,女子入力シート!$D$10:$M$29,9,FALSE)),"")</f>
        <v/>
      </c>
      <c r="N108" s="171"/>
      <c r="O108" s="171"/>
      <c r="P108" s="172"/>
      <c r="Q108" s="163" t="str">
        <f>IFERROR(VLOOKUP($A108,女子入力シート!$D$10:$M$29,10,FALSE),"")</f>
        <v/>
      </c>
      <c r="R108" s="163"/>
      <c r="S108" s="163"/>
      <c r="T108" s="292"/>
      <c r="U108" s="287" t="str">
        <f>IFERROR(VLOOKUP($A108,女子入力シート!$D$10:$M$29,2,FALSE),"")</f>
        <v/>
      </c>
      <c r="V108" s="224"/>
      <c r="Y108" s="3"/>
      <c r="Z108" s="313"/>
      <c r="AA108" s="313"/>
      <c r="AB108" s="313"/>
      <c r="AC108" s="313"/>
      <c r="AD108" s="313"/>
      <c r="AE108" s="313"/>
      <c r="AF108" s="313"/>
      <c r="AG108" s="313"/>
      <c r="AH108" s="313"/>
      <c r="AI108" s="313"/>
      <c r="AJ108" s="313"/>
      <c r="AK108" s="313"/>
      <c r="AL108" s="313"/>
      <c r="AM108" s="313"/>
      <c r="AN108" s="313"/>
      <c r="AO108" s="313"/>
      <c r="AP108" s="313"/>
    </row>
    <row r="109" spans="1:43" ht="13.5" customHeight="1" x14ac:dyDescent="0.15">
      <c r="A109" s="218"/>
      <c r="B109" s="290"/>
      <c r="C109" s="164" t="str">
        <f>IFERROR(VLOOKUP($A108,女子入力シート!$D$10:$M$29,6,FALSE),"")</f>
        <v/>
      </c>
      <c r="D109" s="165"/>
      <c r="E109" s="165"/>
      <c r="F109" s="165"/>
      <c r="G109" s="165"/>
      <c r="H109" s="165"/>
      <c r="I109" s="165"/>
      <c r="J109" s="165"/>
      <c r="K109" s="159"/>
      <c r="L109" s="160"/>
      <c r="M109" s="173" t="str">
        <f>IFERROR(VLOOKUP($A108,女子入力シート!$D$10:$M$29,9,FALSE),"")</f>
        <v/>
      </c>
      <c r="N109" s="174"/>
      <c r="O109" s="174"/>
      <c r="P109" s="175"/>
      <c r="Q109" s="163"/>
      <c r="R109" s="163"/>
      <c r="S109" s="163"/>
      <c r="T109" s="292"/>
      <c r="U109" s="228"/>
      <c r="V109" s="209"/>
      <c r="Y109" s="3"/>
      <c r="Z109" s="313"/>
      <c r="AA109" s="313"/>
      <c r="AB109" s="313"/>
      <c r="AC109" s="313"/>
      <c r="AD109" s="313"/>
      <c r="AE109" s="313"/>
      <c r="AF109" s="313"/>
      <c r="AG109" s="313"/>
      <c r="AH109" s="313"/>
      <c r="AI109" s="313"/>
      <c r="AJ109" s="313"/>
      <c r="AK109" s="313"/>
      <c r="AL109" s="313"/>
      <c r="AM109" s="313"/>
      <c r="AN109" s="313"/>
      <c r="AO109" s="313"/>
      <c r="AP109" s="313"/>
    </row>
    <row r="110" spans="1:43" ht="13.5" customHeight="1" x14ac:dyDescent="0.15">
      <c r="A110" s="218"/>
      <c r="B110" s="291"/>
      <c r="C110" s="166"/>
      <c r="D110" s="167"/>
      <c r="E110" s="167"/>
      <c r="F110" s="167"/>
      <c r="G110" s="167"/>
      <c r="H110" s="167"/>
      <c r="I110" s="167"/>
      <c r="J110" s="167"/>
      <c r="K110" s="161"/>
      <c r="L110" s="162"/>
      <c r="M110" s="11"/>
      <c r="N110" s="178"/>
      <c r="O110" s="178"/>
      <c r="P110" s="12"/>
      <c r="Q110" s="163"/>
      <c r="R110" s="163"/>
      <c r="S110" s="163"/>
      <c r="T110" s="292"/>
      <c r="U110" s="278"/>
      <c r="V110" s="211"/>
      <c r="Y110" s="213"/>
      <c r="Z110" s="213"/>
      <c r="AA110" s="213"/>
      <c r="AB110" s="213"/>
      <c r="AC110" s="213"/>
      <c r="AD110" s="213"/>
      <c r="AE110" s="213"/>
      <c r="AF110" s="213"/>
      <c r="AG110" s="213"/>
      <c r="AH110" s="213"/>
      <c r="AI110" s="213"/>
      <c r="AJ110" s="213"/>
      <c r="AK110" s="213"/>
      <c r="AL110" s="213"/>
      <c r="AM110" s="213"/>
      <c r="AN110" s="213"/>
      <c r="AO110" s="213"/>
      <c r="AP110" s="213"/>
    </row>
    <row r="111" spans="1:43" ht="13.5" customHeight="1" x14ac:dyDescent="0.15">
      <c r="A111" s="218">
        <v>8</v>
      </c>
      <c r="B111" s="289" t="str">
        <f>IFERROR(VLOOKUP($A111,女子入力シート!$D$10:$M$29,3,FALSE),"")</f>
        <v/>
      </c>
      <c r="C111" s="154" t="str">
        <f>IFERROR(VLOOKUP($A111,女子入力シート!$D$10:$M$29,7,FALSE),"")</f>
        <v/>
      </c>
      <c r="D111" s="155" t="str">
        <f>IFERROR(VLOOKUP($A$30,男子入力シート!$D$10:$M$29,3,FALSE),"")</f>
        <v/>
      </c>
      <c r="E111" s="155" t="str">
        <f>IFERROR(VLOOKUP($A$30,男子入力シート!$D$10:$M$29,3,FALSE),"")</f>
        <v/>
      </c>
      <c r="F111" s="155" t="str">
        <f>IFERROR(VLOOKUP($A$30,男子入力シート!$D$10:$M$29,3,FALSE),"")</f>
        <v/>
      </c>
      <c r="G111" s="155" t="str">
        <f>IFERROR(VLOOKUP($A$30,男子入力シート!$D$10:$M$29,3,FALSE),"")</f>
        <v/>
      </c>
      <c r="H111" s="155" t="str">
        <f>IFERROR(VLOOKUP($A$30,男子入力シート!$D$10:$M$29,3,FALSE),"")</f>
        <v/>
      </c>
      <c r="I111" s="155" t="str">
        <f>IFERROR(VLOOKUP($A$30,男子入力シート!$D$10:$M$29,3,FALSE),"")</f>
        <v/>
      </c>
      <c r="J111" s="156" t="str">
        <f>IFERROR(VLOOKUP($A$30,男子入力シート!$D$10:$M$29,3,FALSE),"")</f>
        <v/>
      </c>
      <c r="K111" s="157" t="str">
        <f>IFERROR(VLOOKUP($A111,女子入力シート!$D$10:$M$29,8,FALSE),"")</f>
        <v/>
      </c>
      <c r="L111" s="158"/>
      <c r="M111" s="170" t="str">
        <f>IFERROR(YEAR(VLOOKUP($A111,女子入力シート!$D$10:$M$29,9,FALSE)),"")</f>
        <v/>
      </c>
      <c r="N111" s="171"/>
      <c r="O111" s="171"/>
      <c r="P111" s="172"/>
      <c r="Q111" s="163" t="str">
        <f>IFERROR(VLOOKUP($A111,女子入力シート!$D$10:$M$29,10,FALSE),"")</f>
        <v/>
      </c>
      <c r="R111" s="163"/>
      <c r="S111" s="163"/>
      <c r="T111" s="292"/>
      <c r="U111" s="287" t="str">
        <f>IFERROR(VLOOKUP($A111,女子入力シート!$D$10:$M$29,2,FALSE),"")</f>
        <v/>
      </c>
      <c r="V111" s="224"/>
      <c r="Z111" s="213"/>
      <c r="AA111" s="213"/>
      <c r="AB111" s="213"/>
      <c r="AC111" s="213"/>
      <c r="AD111" s="213"/>
      <c r="AE111" s="213"/>
      <c r="AF111" s="213"/>
      <c r="AG111" s="213"/>
      <c r="AH111" s="213"/>
      <c r="AI111" s="213"/>
      <c r="AJ111" s="213"/>
      <c r="AK111" s="213"/>
      <c r="AL111" s="213"/>
      <c r="AM111" s="213"/>
      <c r="AN111" s="213"/>
      <c r="AO111" s="213"/>
      <c r="AP111" s="213"/>
    </row>
    <row r="112" spans="1:43" ht="13.5" customHeight="1" x14ac:dyDescent="0.15">
      <c r="A112" s="218"/>
      <c r="B112" s="290"/>
      <c r="C112" s="164" t="str">
        <f>IFERROR(VLOOKUP($A111,女子入力シート!$D$10:$M$29,6,FALSE),"")</f>
        <v/>
      </c>
      <c r="D112" s="165"/>
      <c r="E112" s="165"/>
      <c r="F112" s="165"/>
      <c r="G112" s="165"/>
      <c r="H112" s="165"/>
      <c r="I112" s="165"/>
      <c r="J112" s="165"/>
      <c r="K112" s="159"/>
      <c r="L112" s="160"/>
      <c r="M112" s="173" t="str">
        <f>IFERROR(VLOOKUP($A111,女子入力シート!$D$10:$M$29,9,FALSE),"")</f>
        <v/>
      </c>
      <c r="N112" s="174"/>
      <c r="O112" s="174"/>
      <c r="P112" s="175"/>
      <c r="Q112" s="163"/>
      <c r="R112" s="163"/>
      <c r="S112" s="163"/>
      <c r="T112" s="292"/>
      <c r="U112" s="228"/>
      <c r="V112" s="209"/>
    </row>
    <row r="113" spans="1:39" ht="13.5" customHeight="1" x14ac:dyDescent="0.15">
      <c r="A113" s="218"/>
      <c r="B113" s="291"/>
      <c r="C113" s="166"/>
      <c r="D113" s="167"/>
      <c r="E113" s="167"/>
      <c r="F113" s="167"/>
      <c r="G113" s="167"/>
      <c r="H113" s="167"/>
      <c r="I113" s="167"/>
      <c r="J113" s="167"/>
      <c r="K113" s="161"/>
      <c r="L113" s="162"/>
      <c r="M113" s="11"/>
      <c r="N113" s="178"/>
      <c r="O113" s="178"/>
      <c r="P113" s="12"/>
      <c r="Q113" s="163"/>
      <c r="R113" s="163"/>
      <c r="S113" s="163"/>
      <c r="T113" s="292"/>
      <c r="U113" s="278"/>
      <c r="V113" s="211"/>
      <c r="W113" s="3"/>
      <c r="Z113" s="1" t="s">
        <v>68</v>
      </c>
    </row>
    <row r="114" spans="1:39" ht="16.5" customHeight="1" x14ac:dyDescent="0.15">
      <c r="E114" s="2"/>
      <c r="F114" s="2"/>
      <c r="G114" s="2"/>
      <c r="H114" s="2"/>
      <c r="I114" s="2"/>
      <c r="J114" s="2"/>
      <c r="N114" s="2"/>
      <c r="O114" s="2"/>
      <c r="P114" s="2"/>
      <c r="Q114" s="2"/>
      <c r="R114" s="2"/>
      <c r="S114" s="2"/>
      <c r="Y114" s="2"/>
      <c r="Z114" s="1" t="s">
        <v>67</v>
      </c>
    </row>
    <row r="115" spans="1:39" ht="24" customHeight="1" x14ac:dyDescent="0.15">
      <c r="C115" s="3"/>
      <c r="E115" s="8" t="s">
        <v>27</v>
      </c>
      <c r="L115" s="3"/>
      <c r="M115" s="3"/>
      <c r="W115" s="3"/>
      <c r="X115" s="3"/>
      <c r="AF115" s="3"/>
      <c r="AG115" s="3"/>
    </row>
    <row r="116" spans="1:39" ht="16.5" customHeight="1" x14ac:dyDescent="0.15">
      <c r="E116" s="1" t="s">
        <v>20</v>
      </c>
    </row>
    <row r="117" spans="1:39" ht="5.25" customHeight="1" x14ac:dyDescent="0.15"/>
    <row r="118" spans="1:39" ht="24.75" customHeight="1" x14ac:dyDescent="0.15">
      <c r="G118" s="1">
        <f>共通入力!B22</f>
        <v>0</v>
      </c>
      <c r="S118" s="176" t="s">
        <v>28</v>
      </c>
      <c r="T118" s="176"/>
      <c r="U118" s="176"/>
      <c r="V118" s="176"/>
      <c r="W118" s="176"/>
      <c r="X118" s="176"/>
      <c r="Y118" s="176"/>
      <c r="Z118" s="177">
        <f>共通入力!B7</f>
        <v>0</v>
      </c>
      <c r="AA118" s="177"/>
      <c r="AB118" s="177"/>
      <c r="AC118" s="177"/>
      <c r="AD118" s="177"/>
      <c r="AE118" s="177"/>
      <c r="AF118" s="177"/>
      <c r="AG118" s="177"/>
      <c r="AH118" s="177"/>
      <c r="AI118" s="177"/>
      <c r="AJ118" s="177"/>
      <c r="AK118" s="177"/>
    </row>
    <row r="119" spans="1:39" ht="24.75" customHeight="1" x14ac:dyDescent="0.15">
      <c r="G119" s="168">
        <f>共通入力!B4</f>
        <v>0</v>
      </c>
      <c r="H119" s="168"/>
      <c r="I119" s="168"/>
      <c r="J119" s="168"/>
      <c r="K119" s="168"/>
      <c r="L119" s="168"/>
      <c r="M119" s="168"/>
      <c r="N119" s="168"/>
      <c r="O119" s="168"/>
      <c r="P119" s="168"/>
      <c r="Q119" s="168"/>
      <c r="R119" s="168"/>
      <c r="S119" s="169" t="s">
        <v>21</v>
      </c>
      <c r="T119" s="169"/>
      <c r="U119" s="169"/>
      <c r="V119" s="169"/>
      <c r="W119" s="169"/>
      <c r="X119" s="169"/>
      <c r="Y119" s="169"/>
      <c r="Z119" s="168">
        <f>共通入力!B6</f>
        <v>0</v>
      </c>
      <c r="AA119" s="168"/>
      <c r="AB119" s="168"/>
      <c r="AC119" s="168"/>
      <c r="AD119" s="168"/>
      <c r="AE119" s="168"/>
      <c r="AF119" s="168"/>
      <c r="AG119" s="168"/>
      <c r="AH119" s="168"/>
      <c r="AI119" s="168"/>
      <c r="AJ119" s="168"/>
      <c r="AK119" s="168"/>
      <c r="AM119" s="1" t="s">
        <v>22</v>
      </c>
    </row>
    <row r="120" spans="1:39" ht="24.75" customHeight="1" x14ac:dyDescent="0.15">
      <c r="F120" s="1" t="s">
        <v>23</v>
      </c>
    </row>
  </sheetData>
  <sheetProtection sheet="1" objects="1" scenarios="1"/>
  <mergeCells count="368">
    <mergeCell ref="B75:F77"/>
    <mergeCell ref="G75:S77"/>
    <mergeCell ref="B78:F78"/>
    <mergeCell ref="G78:S78"/>
    <mergeCell ref="T78:Y81"/>
    <mergeCell ref="Z78:AE81"/>
    <mergeCell ref="AF78:AP81"/>
    <mergeCell ref="B79:F81"/>
    <mergeCell ref="G79:S81"/>
    <mergeCell ref="AQ99:AQ101"/>
    <mergeCell ref="B61:AP62"/>
    <mergeCell ref="B63:AP64"/>
    <mergeCell ref="B65:AP66"/>
    <mergeCell ref="B68:F68"/>
    <mergeCell ref="G68:X68"/>
    <mergeCell ref="Y68:AC68"/>
    <mergeCell ref="AD68:AP68"/>
    <mergeCell ref="B69:F70"/>
    <mergeCell ref="G69:X69"/>
    <mergeCell ref="Y69:AC70"/>
    <mergeCell ref="AD69:AP70"/>
    <mergeCell ref="G70:X70"/>
    <mergeCell ref="B71:F71"/>
    <mergeCell ref="G71:AP71"/>
    <mergeCell ref="B72:F72"/>
    <mergeCell ref="G72:AP72"/>
    <mergeCell ref="B73:F73"/>
    <mergeCell ref="G73:AP73"/>
    <mergeCell ref="B74:F74"/>
    <mergeCell ref="G74:S74"/>
    <mergeCell ref="T74:Y77"/>
    <mergeCell ref="Z74:AE77"/>
    <mergeCell ref="AF74:AP77"/>
    <mergeCell ref="AQ27:AQ29"/>
    <mergeCell ref="AQ30:AQ32"/>
    <mergeCell ref="AQ33:AQ35"/>
    <mergeCell ref="AQ36:AQ38"/>
    <mergeCell ref="AQ39:AQ41"/>
    <mergeCell ref="AQ87:AQ89"/>
    <mergeCell ref="AQ90:AQ92"/>
    <mergeCell ref="AQ93:AQ95"/>
    <mergeCell ref="AQ96:AQ98"/>
    <mergeCell ref="A93:A95"/>
    <mergeCell ref="A96:A98"/>
    <mergeCell ref="A99:A101"/>
    <mergeCell ref="A102:A104"/>
    <mergeCell ref="A105:A107"/>
    <mergeCell ref="A108:A110"/>
    <mergeCell ref="A111:A113"/>
    <mergeCell ref="A27:A29"/>
    <mergeCell ref="A87:A89"/>
    <mergeCell ref="A30:A32"/>
    <mergeCell ref="A33:A35"/>
    <mergeCell ref="A36:A38"/>
    <mergeCell ref="A39:A41"/>
    <mergeCell ref="A42:A44"/>
    <mergeCell ref="A45:A47"/>
    <mergeCell ref="A48:A50"/>
    <mergeCell ref="A51:A53"/>
    <mergeCell ref="A90:A92"/>
    <mergeCell ref="AG27:AH29"/>
    <mergeCell ref="Y27:AF27"/>
    <mergeCell ref="Y28:AF29"/>
    <mergeCell ref="M49:P49"/>
    <mergeCell ref="M51:P51"/>
    <mergeCell ref="M52:P52"/>
    <mergeCell ref="AI30:AL30"/>
    <mergeCell ref="AI31:AL31"/>
    <mergeCell ref="AI33:AL33"/>
    <mergeCell ref="AI34:AL34"/>
    <mergeCell ref="AI36:AL36"/>
    <mergeCell ref="AI37:AL37"/>
    <mergeCell ref="AI39:AL39"/>
    <mergeCell ref="AI40:AL40"/>
    <mergeCell ref="M30:P30"/>
    <mergeCell ref="M31:P31"/>
    <mergeCell ref="M33:P33"/>
    <mergeCell ref="M34:P34"/>
    <mergeCell ref="M36:P36"/>
    <mergeCell ref="M37:P37"/>
    <mergeCell ref="M39:P39"/>
    <mergeCell ref="M40:P40"/>
    <mergeCell ref="AG30:AH32"/>
    <mergeCell ref="N32:O32"/>
    <mergeCell ref="B30:B32"/>
    <mergeCell ref="B27:B29"/>
    <mergeCell ref="G11:AP11"/>
    <mergeCell ref="G12:AP12"/>
    <mergeCell ref="X27:X29"/>
    <mergeCell ref="AI27:AL29"/>
    <mergeCell ref="G15:S17"/>
    <mergeCell ref="U27:V29"/>
    <mergeCell ref="B18:F18"/>
    <mergeCell ref="B19:F21"/>
    <mergeCell ref="G14:S14"/>
    <mergeCell ref="T14:Y17"/>
    <mergeCell ref="B14:F14"/>
    <mergeCell ref="B13:F13"/>
    <mergeCell ref="B12:F12"/>
    <mergeCell ref="G13:AP13"/>
    <mergeCell ref="Q27:T29"/>
    <mergeCell ref="M27:P29"/>
    <mergeCell ref="C27:J27"/>
    <mergeCell ref="C28:J29"/>
    <mergeCell ref="K27:L29"/>
    <mergeCell ref="AF14:AP17"/>
    <mergeCell ref="AF18:AP21"/>
    <mergeCell ref="AM27:AP29"/>
    <mergeCell ref="B1:AP2"/>
    <mergeCell ref="B3:AP4"/>
    <mergeCell ref="B5:AP6"/>
    <mergeCell ref="B23:D23"/>
    <mergeCell ref="E23:S23"/>
    <mergeCell ref="AG23:AI23"/>
    <mergeCell ref="AJ23:AP23"/>
    <mergeCell ref="B8:F8"/>
    <mergeCell ref="B9:F10"/>
    <mergeCell ref="G8:X8"/>
    <mergeCell ref="Y8:AC8"/>
    <mergeCell ref="Y9:AC10"/>
    <mergeCell ref="AD8:AP8"/>
    <mergeCell ref="AD9:AP10"/>
    <mergeCell ref="B11:F11"/>
    <mergeCell ref="G9:X9"/>
    <mergeCell ref="Q51:T53"/>
    <mergeCell ref="Q48:T50"/>
    <mergeCell ref="G59:R59"/>
    <mergeCell ref="AG33:AH35"/>
    <mergeCell ref="Y33:AF33"/>
    <mergeCell ref="K48:L50"/>
    <mergeCell ref="C49:J50"/>
    <mergeCell ref="B45:B47"/>
    <mergeCell ref="C45:J45"/>
    <mergeCell ref="B42:B44"/>
    <mergeCell ref="C42:J42"/>
    <mergeCell ref="K42:L44"/>
    <mergeCell ref="C43:J44"/>
    <mergeCell ref="B36:B38"/>
    <mergeCell ref="C36:J36"/>
    <mergeCell ref="K36:L38"/>
    <mergeCell ref="C37:J38"/>
    <mergeCell ref="B39:B41"/>
    <mergeCell ref="C39:J39"/>
    <mergeCell ref="K39:L41"/>
    <mergeCell ref="C40:J41"/>
    <mergeCell ref="U51:V53"/>
    <mergeCell ref="Z46:AP46"/>
    <mergeCell ref="Z47:AP47"/>
    <mergeCell ref="Z49:AP49"/>
    <mergeCell ref="Z51:AP51"/>
    <mergeCell ref="U39:V41"/>
    <mergeCell ref="U42:V44"/>
    <mergeCell ref="U45:V47"/>
    <mergeCell ref="U48:V50"/>
    <mergeCell ref="AG39:AH41"/>
    <mergeCell ref="Y50:AP50"/>
    <mergeCell ref="X42:X44"/>
    <mergeCell ref="Y42:AF42"/>
    <mergeCell ref="C30:J30"/>
    <mergeCell ref="K30:L32"/>
    <mergeCell ref="C31:J32"/>
    <mergeCell ref="Y36:AF36"/>
    <mergeCell ref="G10:X10"/>
    <mergeCell ref="U30:V32"/>
    <mergeCell ref="U33:V35"/>
    <mergeCell ref="U36:V38"/>
    <mergeCell ref="Y34:AF35"/>
    <mergeCell ref="Y30:AF30"/>
    <mergeCell ref="X30:X32"/>
    <mergeCell ref="Y31:AF32"/>
    <mergeCell ref="G18:S18"/>
    <mergeCell ref="T18:Y21"/>
    <mergeCell ref="Z18:AE21"/>
    <mergeCell ref="Z14:AE17"/>
    <mergeCell ref="B15:F17"/>
    <mergeCell ref="G19:S21"/>
    <mergeCell ref="Q30:T32"/>
    <mergeCell ref="Q36:T38"/>
    <mergeCell ref="Q33:T35"/>
    <mergeCell ref="Y37:AF38"/>
    <mergeCell ref="X33:X35"/>
    <mergeCell ref="N38:O38"/>
    <mergeCell ref="N44:O44"/>
    <mergeCell ref="AM33:AP35"/>
    <mergeCell ref="M42:P42"/>
    <mergeCell ref="M43:P43"/>
    <mergeCell ref="AM30:AP32"/>
    <mergeCell ref="N47:O47"/>
    <mergeCell ref="Z59:AK59"/>
    <mergeCell ref="Y40:AF41"/>
    <mergeCell ref="AG36:AH38"/>
    <mergeCell ref="S58:Y58"/>
    <mergeCell ref="Z58:AK58"/>
    <mergeCell ref="Q45:T47"/>
    <mergeCell ref="Q42:T44"/>
    <mergeCell ref="Y39:AF39"/>
    <mergeCell ref="Q39:T41"/>
    <mergeCell ref="AM39:AP41"/>
    <mergeCell ref="AM42:AP44"/>
    <mergeCell ref="Y43:AF44"/>
    <mergeCell ref="S59:Y59"/>
    <mergeCell ref="AM36:AP38"/>
    <mergeCell ref="X39:X41"/>
    <mergeCell ref="X36:X38"/>
    <mergeCell ref="N50:O50"/>
    <mergeCell ref="Z48:AP48"/>
    <mergeCell ref="N53:O53"/>
    <mergeCell ref="AJ32:AK32"/>
    <mergeCell ref="AJ35:AK35"/>
    <mergeCell ref="AJ38:AK38"/>
    <mergeCell ref="AJ41:AK41"/>
    <mergeCell ref="B33:B35"/>
    <mergeCell ref="C33:J33"/>
    <mergeCell ref="K33:L35"/>
    <mergeCell ref="C34:J35"/>
    <mergeCell ref="AG42:AH44"/>
    <mergeCell ref="AI42:AL44"/>
    <mergeCell ref="M45:P45"/>
    <mergeCell ref="M46:P46"/>
    <mergeCell ref="M48:P48"/>
    <mergeCell ref="B51:B53"/>
    <mergeCell ref="C51:J51"/>
    <mergeCell ref="K51:L53"/>
    <mergeCell ref="C52:J53"/>
    <mergeCell ref="K45:L47"/>
    <mergeCell ref="C46:J47"/>
    <mergeCell ref="B48:B50"/>
    <mergeCell ref="C48:J48"/>
    <mergeCell ref="N35:O35"/>
    <mergeCell ref="N41:O41"/>
    <mergeCell ref="AJ101:AK101"/>
    <mergeCell ref="Z106:AP106"/>
    <mergeCell ref="Z107:AP107"/>
    <mergeCell ref="Z109:AP109"/>
    <mergeCell ref="AM102:AP104"/>
    <mergeCell ref="Z108:AP108"/>
    <mergeCell ref="Y110:AP110"/>
    <mergeCell ref="Y93:AF93"/>
    <mergeCell ref="AG93:AH95"/>
    <mergeCell ref="AM93:AP95"/>
    <mergeCell ref="Y96:AF96"/>
    <mergeCell ref="AG96:AH98"/>
    <mergeCell ref="AM96:AP98"/>
    <mergeCell ref="AI102:AL104"/>
    <mergeCell ref="Y103:AF104"/>
    <mergeCell ref="AI99:AL99"/>
    <mergeCell ref="AI100:AL100"/>
    <mergeCell ref="AM99:AP101"/>
    <mergeCell ref="Y100:AF101"/>
    <mergeCell ref="Y99:AF99"/>
    <mergeCell ref="AG99:AH101"/>
    <mergeCell ref="B83:D83"/>
    <mergeCell ref="E83:S83"/>
    <mergeCell ref="AG83:AI83"/>
    <mergeCell ref="AJ83:AP83"/>
    <mergeCell ref="X87:X89"/>
    <mergeCell ref="Y87:AF87"/>
    <mergeCell ref="AG87:AH89"/>
    <mergeCell ref="AI87:AL89"/>
    <mergeCell ref="AM87:AP89"/>
    <mergeCell ref="C88:J89"/>
    <mergeCell ref="Y88:AF89"/>
    <mergeCell ref="B87:B89"/>
    <mergeCell ref="C87:J87"/>
    <mergeCell ref="K87:L89"/>
    <mergeCell ref="M87:P89"/>
    <mergeCell ref="Q87:T89"/>
    <mergeCell ref="U87:V89"/>
    <mergeCell ref="Y90:AF90"/>
    <mergeCell ref="AG90:AH92"/>
    <mergeCell ref="AM90:AP92"/>
    <mergeCell ref="C91:J92"/>
    <mergeCell ref="Y91:AF92"/>
    <mergeCell ref="B90:B92"/>
    <mergeCell ref="C90:J90"/>
    <mergeCell ref="K90:L92"/>
    <mergeCell ref="Q90:T92"/>
    <mergeCell ref="X90:X92"/>
    <mergeCell ref="U90:V92"/>
    <mergeCell ref="AI90:AL90"/>
    <mergeCell ref="AI91:AL91"/>
    <mergeCell ref="M90:P90"/>
    <mergeCell ref="M91:P91"/>
    <mergeCell ref="N92:O92"/>
    <mergeCell ref="AJ92:AK92"/>
    <mergeCell ref="C94:J95"/>
    <mergeCell ref="Y94:AF95"/>
    <mergeCell ref="B93:B95"/>
    <mergeCell ref="C93:J93"/>
    <mergeCell ref="K93:L95"/>
    <mergeCell ref="Q93:T95"/>
    <mergeCell ref="X93:X95"/>
    <mergeCell ref="U93:V95"/>
    <mergeCell ref="AI93:AL93"/>
    <mergeCell ref="AI94:AL94"/>
    <mergeCell ref="M93:P93"/>
    <mergeCell ref="M94:P94"/>
    <mergeCell ref="N95:O95"/>
    <mergeCell ref="AJ95:AK95"/>
    <mergeCell ref="C97:J98"/>
    <mergeCell ref="Y97:AF98"/>
    <mergeCell ref="B96:B98"/>
    <mergeCell ref="C96:J96"/>
    <mergeCell ref="K96:L98"/>
    <mergeCell ref="Q96:T98"/>
    <mergeCell ref="X96:X98"/>
    <mergeCell ref="U96:V98"/>
    <mergeCell ref="AI96:AL96"/>
    <mergeCell ref="AI97:AL97"/>
    <mergeCell ref="M96:P96"/>
    <mergeCell ref="M97:P97"/>
    <mergeCell ref="N98:O98"/>
    <mergeCell ref="AJ98:AK98"/>
    <mergeCell ref="U102:V104"/>
    <mergeCell ref="X102:X104"/>
    <mergeCell ref="Y102:AF102"/>
    <mergeCell ref="AG102:AH104"/>
    <mergeCell ref="C100:J101"/>
    <mergeCell ref="N104:O104"/>
    <mergeCell ref="B99:B101"/>
    <mergeCell ref="C99:J99"/>
    <mergeCell ref="K99:L101"/>
    <mergeCell ref="M102:P102"/>
    <mergeCell ref="M103:P103"/>
    <mergeCell ref="Q99:T101"/>
    <mergeCell ref="X99:X101"/>
    <mergeCell ref="U99:V101"/>
    <mergeCell ref="M100:P100"/>
    <mergeCell ref="N101:O101"/>
    <mergeCell ref="B102:B104"/>
    <mergeCell ref="C102:J102"/>
    <mergeCell ref="K102:L104"/>
    <mergeCell ref="Q102:T104"/>
    <mergeCell ref="C103:J104"/>
    <mergeCell ref="M99:P99"/>
    <mergeCell ref="G119:R119"/>
    <mergeCell ref="S119:Y119"/>
    <mergeCell ref="Z119:AK119"/>
    <mergeCell ref="B111:B113"/>
    <mergeCell ref="C111:J111"/>
    <mergeCell ref="K111:L113"/>
    <mergeCell ref="Q111:T113"/>
    <mergeCell ref="C112:J113"/>
    <mergeCell ref="Z111:AP111"/>
    <mergeCell ref="U111:V113"/>
    <mergeCell ref="M111:P111"/>
    <mergeCell ref="M112:P112"/>
    <mergeCell ref="S118:Y118"/>
    <mergeCell ref="N113:O113"/>
    <mergeCell ref="B108:B110"/>
    <mergeCell ref="C108:J108"/>
    <mergeCell ref="K108:L110"/>
    <mergeCell ref="Q108:T110"/>
    <mergeCell ref="C109:J110"/>
    <mergeCell ref="B105:B107"/>
    <mergeCell ref="C105:J105"/>
    <mergeCell ref="K105:L107"/>
    <mergeCell ref="Z118:AK118"/>
    <mergeCell ref="Q105:T107"/>
    <mergeCell ref="C106:J107"/>
    <mergeCell ref="M105:P105"/>
    <mergeCell ref="M106:P106"/>
    <mergeCell ref="M108:P108"/>
    <mergeCell ref="M109:P109"/>
    <mergeCell ref="N107:O107"/>
    <mergeCell ref="N110:O110"/>
    <mergeCell ref="U105:V107"/>
    <mergeCell ref="U108:V110"/>
  </mergeCells>
  <phoneticPr fontId="24"/>
  <dataValidations disablePrompts="1" count="2">
    <dataValidation type="list" allowBlank="1" showInputMessage="1" showErrorMessage="1" sqref="E23:S23 E83:S83" xr:uid="{00000000-0002-0000-0300-000000000000}">
      <formula1>"男子の部,女子の部"</formula1>
    </dataValidation>
    <dataValidation type="list" allowBlank="1" showInputMessage="1" showErrorMessage="1" sqref="AJ23:AP23" xr:uid="{00000000-0002-0000-0300-000001000000}">
      <formula1>"　,福岡県,佐賀県,長崎県,熊本県,大分県,宮崎県,鹿児島県,沖縄県"</formula1>
    </dataValidation>
  </dataValidations>
  <printOptions horizontalCentered="1" verticalCentered="1"/>
  <pageMargins left="0.39370078740157483" right="0.39370078740157483" top="0.39370078740157483" bottom="0.39370078740157483" header="0" footer="0"/>
  <pageSetup paperSize="9" firstPageNumber="4294963191" orientation="portrait" r:id="rId1"/>
  <headerFooter alignWithMargins="0"/>
  <rowBreaks count="1" manualBreakCount="1">
    <brk id="60" min="1" max="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143F-82D2-4AE2-B463-F7C63D97F392}">
  <dimension ref="B1:I53"/>
  <sheetViews>
    <sheetView workbookViewId="0">
      <selection activeCell="J25" sqref="J25"/>
    </sheetView>
  </sheetViews>
  <sheetFormatPr defaultColWidth="9" defaultRowHeight="12" x14ac:dyDescent="0.15"/>
  <cols>
    <col min="1" max="1" width="9" style="87"/>
    <col min="2" max="2" width="5" style="87" customWidth="1"/>
    <col min="3" max="3" width="17" style="87" customWidth="1"/>
    <col min="4" max="4" width="5" style="87" customWidth="1"/>
    <col min="5" max="5" width="10.875" style="87" customWidth="1"/>
    <col min="6" max="6" width="5" style="87" customWidth="1"/>
    <col min="7" max="7" width="17" style="87" customWidth="1"/>
    <col min="8" max="8" width="5" style="87" customWidth="1"/>
    <col min="9" max="9" width="1.625" style="87" customWidth="1"/>
    <col min="10" max="10" width="3.375" style="87" bestFit="1" customWidth="1"/>
    <col min="11" max="11" width="12.625" style="87" customWidth="1"/>
    <col min="12" max="12" width="4.125" style="87" customWidth="1"/>
    <col min="13" max="13" width="1.625" style="87" customWidth="1"/>
    <col min="14" max="14" width="3.375" style="87" bestFit="1" customWidth="1"/>
    <col min="15" max="15" width="12.625" style="87" customWidth="1"/>
    <col min="16" max="16" width="4.125" style="87" customWidth="1"/>
    <col min="17" max="16384" width="9" style="87"/>
  </cols>
  <sheetData>
    <row r="1" spans="2:9" s="86" customFormat="1" x14ac:dyDescent="0.15"/>
    <row r="2" spans="2:9" s="86" customFormat="1" x14ac:dyDescent="0.15"/>
    <row r="3" spans="2:9" s="86" customFormat="1" x14ac:dyDescent="0.15"/>
    <row r="4" spans="2:9" ht="22.5" customHeight="1" thickBot="1" x14ac:dyDescent="0.2">
      <c r="B4" s="317" t="s">
        <v>113</v>
      </c>
      <c r="C4" s="317"/>
      <c r="D4" s="317"/>
      <c r="F4" s="317" t="s">
        <v>116</v>
      </c>
      <c r="G4" s="317"/>
      <c r="H4" s="317"/>
    </row>
    <row r="5" spans="2:9" ht="16.5" customHeight="1" x14ac:dyDescent="0.15">
      <c r="B5" s="318">
        <f>共通入力!$B$4</f>
        <v>0</v>
      </c>
      <c r="C5" s="319"/>
      <c r="D5" s="320"/>
      <c r="E5" s="88"/>
      <c r="F5" s="318">
        <f>共通入力!$B$4</f>
        <v>0</v>
      </c>
      <c r="G5" s="319"/>
      <c r="H5" s="320"/>
      <c r="I5" s="88"/>
    </row>
    <row r="6" spans="2:9" s="92" customFormat="1" ht="16.5" customHeight="1" x14ac:dyDescent="0.15">
      <c r="B6" s="89" t="s">
        <v>111</v>
      </c>
      <c r="C6" s="90" t="s">
        <v>112</v>
      </c>
      <c r="D6" s="91" t="s">
        <v>92</v>
      </c>
      <c r="F6" s="89" t="s">
        <v>111</v>
      </c>
      <c r="G6" s="90" t="s">
        <v>112</v>
      </c>
      <c r="H6" s="91" t="s">
        <v>92</v>
      </c>
    </row>
    <row r="7" spans="2:9" s="97" customFormat="1" ht="16.5" customHeight="1" x14ac:dyDescent="0.15">
      <c r="B7" s="94">
        <v>1</v>
      </c>
      <c r="C7" s="95" t="str">
        <f>IFERROR(VLOOKUP(B7,男子入力シート!$B$10:$M$29,8,FALSE),"")</f>
        <v/>
      </c>
      <c r="D7" s="96" t="str">
        <f>IFERROR(VLOOKUP(B7,男子入力シート!$B$10:$M$29,10,FALSE),"")</f>
        <v/>
      </c>
      <c r="F7" s="94">
        <v>1</v>
      </c>
      <c r="G7" s="95" t="str">
        <f>IFERROR(VLOOKUP(F7,女子入力シート!$B$10:$M$29,8,FALSE),"")</f>
        <v/>
      </c>
      <c r="H7" s="96" t="str">
        <f>IFERROR(VLOOKUP(F7,女子入力シート!$B$10:$M$29,10,FALSE),"")</f>
        <v/>
      </c>
    </row>
    <row r="8" spans="2:9" s="97" customFormat="1" ht="16.5" customHeight="1" x14ac:dyDescent="0.15">
      <c r="B8" s="94">
        <v>2</v>
      </c>
      <c r="C8" s="95" t="str">
        <f>IFERROR(VLOOKUP(B8,男子入力シート!$B$10:$M$29,8,FALSE),"")</f>
        <v/>
      </c>
      <c r="D8" s="96" t="str">
        <f>IFERROR(VLOOKUP(B8,男子入力シート!$B$10:$M$29,10,FALSE),"")</f>
        <v/>
      </c>
      <c r="F8" s="94">
        <v>2</v>
      </c>
      <c r="G8" s="95" t="str">
        <f>IFERROR(VLOOKUP(F8,女子入力シート!$B$10:$M$29,8,FALSE),"")</f>
        <v/>
      </c>
      <c r="H8" s="96" t="str">
        <f>IFERROR(VLOOKUP(F8,女子入力シート!$B$10:$M$29,10,FALSE),"")</f>
        <v/>
      </c>
    </row>
    <row r="9" spans="2:9" s="97" customFormat="1" ht="16.5" customHeight="1" x14ac:dyDescent="0.15">
      <c r="B9" s="94">
        <v>3</v>
      </c>
      <c r="C9" s="95" t="str">
        <f>IFERROR(VLOOKUP(B9,男子入力シート!$B$10:$M$29,8,FALSE),"")</f>
        <v/>
      </c>
      <c r="D9" s="96" t="str">
        <f>IFERROR(VLOOKUP(B9,男子入力シート!$B$10:$M$29,10,FALSE),"")</f>
        <v/>
      </c>
      <c r="F9" s="94">
        <v>3</v>
      </c>
      <c r="G9" s="98" t="str">
        <f>IFERROR(VLOOKUP(F9,女子入力シート!$B$10:$M$29,8,FALSE),"")</f>
        <v/>
      </c>
      <c r="H9" s="99" t="str">
        <f>IFERROR(VLOOKUP(F9,女子入力シート!$B$10:$M$29,10,FALSE),"")</f>
        <v/>
      </c>
    </row>
    <row r="10" spans="2:9" s="97" customFormat="1" ht="16.5" customHeight="1" x14ac:dyDescent="0.15">
      <c r="B10" s="94">
        <v>4</v>
      </c>
      <c r="C10" s="95" t="str">
        <f>IFERROR(VLOOKUP(B10,男子入力シート!$B$10:$M$29,8,FALSE),"")</f>
        <v/>
      </c>
      <c r="D10" s="96" t="str">
        <f>IFERROR(VLOOKUP(B10,男子入力シート!$B$10:$M$29,10,FALSE),"")</f>
        <v/>
      </c>
      <c r="F10" s="94">
        <v>4</v>
      </c>
      <c r="G10" s="98" t="str">
        <f>IFERROR(VLOOKUP(F10,女子入力シート!$B$10:$M$29,8,FALSE),"")</f>
        <v/>
      </c>
      <c r="H10" s="99" t="str">
        <f>IFERROR(VLOOKUP(F10,女子入力シート!$B$10:$M$29,10,FALSE),"")</f>
        <v/>
      </c>
    </row>
    <row r="11" spans="2:9" s="97" customFormat="1" ht="16.5" customHeight="1" x14ac:dyDescent="0.15">
      <c r="B11" s="94">
        <v>5</v>
      </c>
      <c r="C11" s="95" t="str">
        <f>IFERROR(VLOOKUP(B11,男子入力シート!$B$10:$M$29,8,FALSE),"")</f>
        <v/>
      </c>
      <c r="D11" s="96" t="str">
        <f>IFERROR(VLOOKUP(B11,男子入力シート!$B$10:$M$29,10,FALSE),"")</f>
        <v/>
      </c>
      <c r="F11" s="94">
        <v>5</v>
      </c>
      <c r="G11" s="98" t="str">
        <f>IFERROR(VLOOKUP(F11,女子入力シート!$B$10:$M$29,8,FALSE),"")</f>
        <v/>
      </c>
      <c r="H11" s="99" t="str">
        <f>IFERROR(VLOOKUP(F11,女子入力シート!$B$10:$M$29,10,FALSE),"")</f>
        <v/>
      </c>
    </row>
    <row r="12" spans="2:9" s="97" customFormat="1" ht="16.5" customHeight="1" x14ac:dyDescent="0.15">
      <c r="B12" s="94">
        <v>6</v>
      </c>
      <c r="C12" s="95" t="str">
        <f>IFERROR(VLOOKUP(B12,男子入力シート!$B$10:$M$29,8,FALSE),"")</f>
        <v/>
      </c>
      <c r="D12" s="96" t="str">
        <f>IFERROR(VLOOKUP(B12,男子入力シート!$B$10:$M$29,10,FALSE),"")</f>
        <v/>
      </c>
      <c r="F12" s="94">
        <v>6</v>
      </c>
      <c r="G12" s="95" t="str">
        <f>IFERROR(VLOOKUP(F12,女子入力シート!$B$10:$M$29,8,FALSE),"")</f>
        <v/>
      </c>
      <c r="H12" s="96" t="str">
        <f>IFERROR(VLOOKUP(F12,女子入力シート!$B$10:$M$29,10,FALSE),"")</f>
        <v/>
      </c>
    </row>
    <row r="13" spans="2:9" s="97" customFormat="1" ht="16.5" customHeight="1" x14ac:dyDescent="0.15">
      <c r="B13" s="94">
        <v>7</v>
      </c>
      <c r="C13" s="95" t="str">
        <f>IFERROR(VLOOKUP(B13,男子入力シート!$B$10:$M$29,8,FALSE),"")</f>
        <v/>
      </c>
      <c r="D13" s="96" t="str">
        <f>IFERROR(VLOOKUP(B13,男子入力シート!$B$10:$M$29,10,FALSE),"")</f>
        <v/>
      </c>
      <c r="F13" s="94">
        <v>7</v>
      </c>
      <c r="G13" s="98" t="str">
        <f>IFERROR(VLOOKUP(F13,女子入力シート!$B$10:$M$29,8,FALSE),"")</f>
        <v/>
      </c>
      <c r="H13" s="99" t="str">
        <f>IFERROR(VLOOKUP(F13,女子入力シート!$B$10:$M$29,10,FALSE),"")</f>
        <v/>
      </c>
    </row>
    <row r="14" spans="2:9" s="97" customFormat="1" ht="16.5" customHeight="1" thickBot="1" x14ac:dyDescent="0.2">
      <c r="B14" s="100">
        <v>8</v>
      </c>
      <c r="C14" s="101" t="str">
        <f>IFERROR(VLOOKUP(B14,男子入力シート!$B$10:$M$29,8,FALSE),"")</f>
        <v/>
      </c>
      <c r="D14" s="102" t="str">
        <f>IFERROR(VLOOKUP(B14,男子入力シート!$B$10:$M$29,10,FALSE),"")</f>
        <v/>
      </c>
      <c r="F14" s="100">
        <v>8</v>
      </c>
      <c r="G14" s="101" t="str">
        <f>IFERROR(VLOOKUP(F14,女子入力シート!$B$10:$M$29,8,FALSE),"")</f>
        <v/>
      </c>
      <c r="H14" s="102" t="str">
        <f>IFERROR(VLOOKUP(F14,女子入力シート!$B$10:$M$29,10,FALSE),"")</f>
        <v/>
      </c>
    </row>
    <row r="15" spans="2:9" s="86" customFormat="1" x14ac:dyDescent="0.15">
      <c r="C15" s="103"/>
      <c r="D15" s="103"/>
    </row>
    <row r="16" spans="2:9" s="86" customFormat="1" ht="22.5" customHeight="1" x14ac:dyDescent="0.15"/>
    <row r="17" spans="2:8" s="86" customFormat="1" ht="16.5" customHeight="1" thickBot="1" x14ac:dyDescent="0.2">
      <c r="B17" s="321" t="s">
        <v>114</v>
      </c>
      <c r="C17" s="321"/>
      <c r="D17" s="321"/>
      <c r="F17" s="321" t="s">
        <v>115</v>
      </c>
      <c r="G17" s="321"/>
      <c r="H17" s="321"/>
    </row>
    <row r="18" spans="2:8" s="97" customFormat="1" ht="16.5" customHeight="1" x14ac:dyDescent="0.15">
      <c r="B18" s="318">
        <f>共通入力!$B$4</f>
        <v>0</v>
      </c>
      <c r="C18" s="319"/>
      <c r="D18" s="320"/>
      <c r="E18" s="88"/>
      <c r="F18" s="318">
        <f>共通入力!$B$4</f>
        <v>0</v>
      </c>
      <c r="G18" s="319"/>
      <c r="H18" s="320"/>
    </row>
    <row r="19" spans="2:8" s="97" customFormat="1" ht="16.5" customHeight="1" x14ac:dyDescent="0.15">
      <c r="B19" s="94" t="s">
        <v>111</v>
      </c>
      <c r="C19" s="95" t="s">
        <v>112</v>
      </c>
      <c r="D19" s="104" t="s">
        <v>92</v>
      </c>
      <c r="F19" s="94" t="s">
        <v>111</v>
      </c>
      <c r="G19" s="95" t="s">
        <v>112</v>
      </c>
      <c r="H19" s="104" t="s">
        <v>92</v>
      </c>
    </row>
    <row r="20" spans="2:8" s="97" customFormat="1" ht="16.5" customHeight="1" x14ac:dyDescent="0.15">
      <c r="B20" s="94">
        <v>1</v>
      </c>
      <c r="C20" s="95" t="str">
        <f>IFERROR(VLOOKUP(B20,男子入力シート!$C$10:$M$29,7,FALSE),"")</f>
        <v/>
      </c>
      <c r="D20" s="96" t="str">
        <f>IFERROR(VLOOKUP(B20,男子入力シート!$C$10:$M$29,9,FALSE),"")</f>
        <v/>
      </c>
      <c r="F20" s="94">
        <v>1</v>
      </c>
      <c r="G20" s="95" t="str">
        <f>IFERROR(VLOOKUP(F20,女子入力シート!$C$10:$M$29,7,FALSE),"")</f>
        <v/>
      </c>
      <c r="H20" s="96" t="str">
        <f>IFERROR(VLOOKUP(F20,女子入力シート!$C$10:$M$29,9,FALSE),"")</f>
        <v/>
      </c>
    </row>
    <row r="21" spans="2:8" s="97" customFormat="1" ht="16.5" customHeight="1" x14ac:dyDescent="0.15">
      <c r="B21" s="94">
        <v>2</v>
      </c>
      <c r="C21" s="95" t="str">
        <f>IFERROR(VLOOKUP(B21,男子入力シート!$C$10:$M$29,7,FALSE),"")</f>
        <v/>
      </c>
      <c r="D21" s="96" t="str">
        <f>IFERROR(VLOOKUP(B21,男子入力シート!$C$10:$M$29,9,FALSE),"")</f>
        <v/>
      </c>
      <c r="F21" s="94">
        <v>2</v>
      </c>
      <c r="G21" s="95" t="str">
        <f>IFERROR(VLOOKUP(F21,女子入力シート!$C$10:$M$29,7,FALSE),"")</f>
        <v/>
      </c>
      <c r="H21" s="96" t="str">
        <f>IFERROR(VLOOKUP(F21,女子入力シート!$C$10:$M$29,9,FALSE),"")</f>
        <v/>
      </c>
    </row>
    <row r="22" spans="2:8" s="97" customFormat="1" ht="16.5" customHeight="1" x14ac:dyDescent="0.15">
      <c r="B22" s="94">
        <v>3</v>
      </c>
      <c r="C22" s="95" t="str">
        <f>IFERROR(VLOOKUP(B22,男子入力シート!$C$10:$M$29,7,FALSE),"")</f>
        <v/>
      </c>
      <c r="D22" s="96" t="str">
        <f>IFERROR(VLOOKUP(B22,男子入力シート!$C$10:$M$29,9,FALSE),"")</f>
        <v/>
      </c>
      <c r="F22" s="94">
        <v>3</v>
      </c>
      <c r="G22" s="98" t="str">
        <f>IFERROR(VLOOKUP(F22,女子入力シート!$C$10:$M$29,7,FALSE),"")</f>
        <v/>
      </c>
      <c r="H22" s="99" t="str">
        <f>IFERROR(VLOOKUP(F22,女子入力シート!$C$10:$M$29,9,FALSE),"")</f>
        <v/>
      </c>
    </row>
    <row r="23" spans="2:8" s="97" customFormat="1" ht="16.5" customHeight="1" x14ac:dyDescent="0.15">
      <c r="B23" s="94">
        <v>4</v>
      </c>
      <c r="C23" s="95" t="str">
        <f>IFERROR(VLOOKUP(B23,男子入力シート!$C$10:$M$29,7,FALSE),"")</f>
        <v/>
      </c>
      <c r="D23" s="96" t="str">
        <f>IFERROR(VLOOKUP(B23,男子入力シート!$C$10:$M$29,9,FALSE),"")</f>
        <v/>
      </c>
      <c r="F23" s="94">
        <v>4</v>
      </c>
      <c r="G23" s="98" t="str">
        <f>IFERROR(VLOOKUP(F23,女子入力シート!$C$10:$M$29,7,FALSE),"")</f>
        <v/>
      </c>
      <c r="H23" s="99" t="str">
        <f>IFERROR(VLOOKUP(F23,女子入力シート!$C$10:$M$29,9,FALSE),"")</f>
        <v/>
      </c>
    </row>
    <row r="24" spans="2:8" s="97" customFormat="1" ht="16.5" customHeight="1" x14ac:dyDescent="0.15">
      <c r="B24" s="94">
        <v>5</v>
      </c>
      <c r="C24" s="95" t="str">
        <f>IFERROR(VLOOKUP(B24,男子入力シート!$C$10:$M$29,7,FALSE),"")</f>
        <v/>
      </c>
      <c r="D24" s="96" t="str">
        <f>IFERROR(VLOOKUP(B24,男子入力シート!$C$10:$M$29,9,FALSE),"")</f>
        <v/>
      </c>
      <c r="F24" s="94">
        <v>5</v>
      </c>
      <c r="G24" s="98" t="str">
        <f>IFERROR(VLOOKUP(F24,女子入力シート!$C$10:$M$29,7,FALSE),"")</f>
        <v/>
      </c>
      <c r="H24" s="99" t="str">
        <f>IFERROR(VLOOKUP(F24,女子入力シート!$C$10:$M$29,9,FALSE),"")</f>
        <v/>
      </c>
    </row>
    <row r="25" spans="2:8" s="97" customFormat="1" ht="16.5" customHeight="1" thickBot="1" x14ac:dyDescent="0.2">
      <c r="B25" s="100">
        <v>6</v>
      </c>
      <c r="C25" s="101" t="str">
        <f>IFERROR(VLOOKUP(B25,男子入力シート!$C$10:$M$29,7,FALSE),"")</f>
        <v/>
      </c>
      <c r="D25" s="102" t="str">
        <f>IFERROR(VLOOKUP(B25,男子入力シート!$C$10:$M$29,9,FALSE),"")</f>
        <v/>
      </c>
      <c r="F25" s="100">
        <v>6</v>
      </c>
      <c r="G25" s="101" t="str">
        <f>IFERROR(VLOOKUP(F25,女子入力シート!$C$10:$M$29,7,FALSE),"")</f>
        <v/>
      </c>
      <c r="H25" s="102" t="str">
        <f>IFERROR(VLOOKUP(F25,女子入力シート!$C$10:$M$29,9,FALSE),"")</f>
        <v/>
      </c>
    </row>
    <row r="26" spans="2:8" ht="22.5" customHeight="1" x14ac:dyDescent="0.15"/>
    <row r="27" spans="2:8" ht="16.5" customHeight="1" x14ac:dyDescent="0.15"/>
    <row r="28" spans="2:8" s="92" customFormat="1" ht="16.5" customHeight="1" x14ac:dyDescent="0.15"/>
    <row r="29" spans="2:8" s="92" customFormat="1" ht="16.5" customHeight="1" x14ac:dyDescent="0.15"/>
    <row r="30" spans="2:8" s="92" customFormat="1" ht="16.5" customHeight="1" x14ac:dyDescent="0.15"/>
    <row r="31" spans="2:8" s="92" customFormat="1" ht="16.5" customHeight="1" x14ac:dyDescent="0.15"/>
    <row r="32" spans="2:8" s="92" customFormat="1" ht="16.5" customHeight="1" x14ac:dyDescent="0.15"/>
    <row r="33" s="92" customFormat="1" ht="17.100000000000001" customHeight="1" x14ac:dyDescent="0.15"/>
    <row r="34" s="92" customFormat="1" ht="16.5" customHeight="1" x14ac:dyDescent="0.15"/>
    <row r="35" s="92" customFormat="1" ht="16.5" customHeight="1" x14ac:dyDescent="0.15"/>
    <row r="36" s="92" customFormat="1" ht="16.5" customHeight="1" x14ac:dyDescent="0.15"/>
    <row r="38" s="87" customFormat="1" ht="22.5" customHeight="1" x14ac:dyDescent="0.15"/>
    <row r="39" s="87" customFormat="1" ht="16.5" customHeight="1" x14ac:dyDescent="0.15"/>
    <row r="40" s="92" customFormat="1" ht="16.5" customHeight="1" x14ac:dyDescent="0.15"/>
    <row r="41" s="92" customFormat="1" ht="16.5" customHeight="1" x14ac:dyDescent="0.15"/>
    <row r="42" s="92" customFormat="1" ht="16.5" customHeight="1" x14ac:dyDescent="0.15"/>
    <row r="43" s="92" customFormat="1" ht="16.5" customHeight="1" x14ac:dyDescent="0.15"/>
    <row r="44" s="92" customFormat="1" ht="16.5" customHeight="1" x14ac:dyDescent="0.15"/>
    <row r="45" s="92" customFormat="1" ht="16.5" customHeight="1" x14ac:dyDescent="0.15"/>
    <row r="46" s="92" customFormat="1" ht="16.5" customHeight="1" x14ac:dyDescent="0.15"/>
    <row r="47" s="92" customFormat="1" ht="16.5" customHeight="1" x14ac:dyDescent="0.15"/>
    <row r="48" s="92" customFormat="1" ht="16.5" customHeight="1" x14ac:dyDescent="0.15"/>
    <row r="53" spans="7:8" x14ac:dyDescent="0.15">
      <c r="G53" s="93"/>
      <c r="H53" s="93"/>
    </row>
  </sheetData>
  <sheetProtection sheet="1" objects="1" scenarios="1"/>
  <mergeCells count="8">
    <mergeCell ref="B4:D4"/>
    <mergeCell ref="F4:H4"/>
    <mergeCell ref="B5:D5"/>
    <mergeCell ref="F5:H5"/>
    <mergeCell ref="B18:D18"/>
    <mergeCell ref="F18:H18"/>
    <mergeCell ref="B17:D17"/>
    <mergeCell ref="F17:H17"/>
  </mergeCells>
  <phoneticPr fontId="24"/>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共通入力</vt:lpstr>
      <vt:lpstr>男子入力シート</vt:lpstr>
      <vt:lpstr>女子入力シート</vt:lpstr>
      <vt:lpstr>団体印刷用紙</vt:lpstr>
      <vt:lpstr>個人印刷用紙</vt:lpstr>
      <vt:lpstr>団体戦名簿</vt:lpstr>
      <vt:lpstr>個人印刷用紙!Print_Area</vt:lpstr>
      <vt:lpstr>団体印刷用紙!Print_Area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翔</dc:creator>
  <cp:lastModifiedBy>相川絵里</cp:lastModifiedBy>
  <cp:revision/>
  <cp:lastPrinted>2025-09-18T14:42:18Z</cp:lastPrinted>
  <dcterms:created xsi:type="dcterms:W3CDTF">2006-10-19T02:13:59Z</dcterms:created>
  <dcterms:modified xsi:type="dcterms:W3CDTF">2025-10-06T01:51:49Z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1041-6.4.0.1900</vt:lpwstr>
  </property>
</Properties>
</file>